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20" yWindow="-120" windowWidth="15600" windowHeight="11010" tabRatio="935" firstSheet="55" activeTab="58"/>
  </bookViews>
  <sheets>
    <sheet name="First-Page" sheetId="110" r:id="rId1"/>
    <sheet name="Contents" sheetId="140" r:id="rId2"/>
    <sheet name="Sheet1" sheetId="134" r:id="rId3"/>
    <sheet name="AT-1-Gen_Info " sheetId="56" r:id="rId4"/>
    <sheet name="AT-2-S1 BUDGET" sheetId="96" r:id="rId5"/>
    <sheet name="AT_2A_fundflow" sheetId="99" r:id="rId6"/>
    <sheet name="AT-2B_DBT" sheetId="157" r:id="rId7"/>
    <sheet name="AT-3" sheetId="100" r:id="rId8"/>
    <sheet name="AT3A_cvrg(Insti)_PY" sheetId="1" r:id="rId9"/>
    <sheet name="AT3B_cvrg(Insti)_UPY " sheetId="58" r:id="rId10"/>
    <sheet name="AT3C_cvrg(Insti)_UPY " sheetId="59" r:id="rId11"/>
    <sheet name="enrolment vs availed_PY" sheetId="60" r:id="rId12"/>
    <sheet name="enrolment vs availed_UPY" sheetId="47" r:id="rId13"/>
    <sheet name="AT-4B" sheetId="141" r:id="rId14"/>
    <sheet name="T5_PLAN_vs_PRFM" sheetId="4" r:id="rId15"/>
    <sheet name="T5A_PLAN_vs_PRFM " sheetId="111" r:id="rId16"/>
    <sheet name="T5B_PLAN_vs_PRFM  (2)" sheetId="127" r:id="rId17"/>
    <sheet name="T5C_Drought_PLAN_vs_PRFM " sheetId="113" r:id="rId18"/>
    <sheet name="T5D_Drought_PLAN_vs_PRFM  " sheetId="112" r:id="rId19"/>
    <sheet name="T6_FG_py_Utlsn" sheetId="5" r:id="rId20"/>
    <sheet name="T6A_FG_Upy_Utlsn " sheetId="74" r:id="rId21"/>
    <sheet name="T6B_Pay_FG_FCI_Pry" sheetId="86" r:id="rId22"/>
    <sheet name="T6C_Coarse_Grain" sheetId="128" r:id="rId23"/>
    <sheet name="T7_CC_PY_Utlsn" sheetId="7" r:id="rId24"/>
    <sheet name="T7ACC_UPY_Utlsn " sheetId="75" r:id="rId25"/>
    <sheet name="AT-8_Hon_CCH_Pry" sheetId="88" r:id="rId26"/>
    <sheet name="AT-8A_Hon_CCH_UPry" sheetId="114" r:id="rId27"/>
    <sheet name="AT9_TA" sheetId="13" r:id="rId28"/>
    <sheet name="AT10_MME" sheetId="14" r:id="rId29"/>
    <sheet name="AT10A_" sheetId="138" r:id="rId30"/>
    <sheet name="AT-10 B" sheetId="121" r:id="rId31"/>
    <sheet name="AT-10 C" sheetId="123" r:id="rId32"/>
    <sheet name="AT-10D" sheetId="102" r:id="rId33"/>
    <sheet name="AT-10 E" sheetId="142" r:id="rId34"/>
    <sheet name="AT-10 F" sheetId="155" r:id="rId35"/>
    <sheet name="AT11_KS Year wise" sheetId="115" r:id="rId36"/>
    <sheet name="AT11A_KS-District wise" sheetId="16" r:id="rId37"/>
    <sheet name="AT12_KD-New" sheetId="26" r:id="rId38"/>
    <sheet name="AT12A_KD-Replacement" sheetId="117" r:id="rId39"/>
    <sheet name="Mode of cooking" sheetId="103" r:id="rId40"/>
    <sheet name="AT-14" sheetId="124" r:id="rId41"/>
    <sheet name="AT-14 A" sheetId="135" r:id="rId42"/>
    <sheet name="AT-15" sheetId="132" r:id="rId43"/>
    <sheet name="AT-16" sheetId="133" r:id="rId44"/>
    <sheet name="AT_17_Coverage-RBSK " sheetId="93" r:id="rId45"/>
    <sheet name="AT18_Details_Community " sheetId="66" r:id="rId46"/>
    <sheet name="AT_19_Impl_Agency" sheetId="84" r:id="rId47"/>
    <sheet name="AT_20_CentralCookingagency " sheetId="119" r:id="rId48"/>
    <sheet name="AT-21" sheetId="105" r:id="rId49"/>
    <sheet name="AT-22" sheetId="108" r:id="rId50"/>
    <sheet name="AT-23 MIS" sheetId="101" r:id="rId51"/>
    <sheet name="AT-23A _AMS" sheetId="139" r:id="rId52"/>
    <sheet name="AT-24" sheetId="104" r:id="rId53"/>
    <sheet name="AT-25" sheetId="109" r:id="rId54"/>
    <sheet name="Sheet1 (2)" sheetId="137" r:id="rId55"/>
    <sheet name="AT26_NoWD" sheetId="27" r:id="rId56"/>
    <sheet name="AT26A_NoWD" sheetId="28" r:id="rId57"/>
    <sheet name="AT27_Req_FG_CA_Pry" sheetId="29" r:id="rId58"/>
    <sheet name="AT27A_Req_FG_CA_U Pry " sheetId="144" r:id="rId59"/>
    <sheet name="AT27A-1_Req_FG_CA_U Pry " sheetId="158" r:id="rId60"/>
    <sheet name="AT27B_Req_FG_CA_N CLP" sheetId="145" r:id="rId61"/>
    <sheet name="AT27C_Req_FG_Drought -Pry " sheetId="146" r:id="rId62"/>
    <sheet name="AT27D_Req_FG_Drought -UPry " sheetId="147" r:id="rId63"/>
    <sheet name="AT_28_RqmtKitchen" sheetId="62" r:id="rId64"/>
    <sheet name="AT-28A_RqmtPlinthArea" sheetId="78" r:id="rId65"/>
    <sheet name="AT-28B_Kitchen repair" sheetId="152" r:id="rId66"/>
    <sheet name="AT29_Replacement KD " sheetId="154" r:id="rId67"/>
    <sheet name="AT29_A_Replacement KD" sheetId="153" r:id="rId68"/>
    <sheet name="AT-30_Coook-cum-Helper" sheetId="65" r:id="rId69"/>
    <sheet name="AT_31_Budget_provision " sheetId="98" r:id="rId70"/>
    <sheet name="AT32_Drought Pry Util" sheetId="148" r:id="rId71"/>
    <sheet name="AT-32A Drought UPry Util" sheetId="149" r:id="rId72"/>
  </sheets>
  <definedNames>
    <definedName name="_xlnm.Print_Area" localSheetId="44">'AT_17_Coverage-RBSK '!$A$1:$L$53</definedName>
    <definedName name="_xlnm.Print_Area" localSheetId="46">AT_19_Impl_Agency!$A$1:$J$57</definedName>
    <definedName name="_xlnm.Print_Area" localSheetId="47">'AT_20_CentralCookingagency '!$A$1:$M$54</definedName>
    <definedName name="_xlnm.Print_Area" localSheetId="63">AT_28_RqmtKitchen!$A$1:$R$50</definedName>
    <definedName name="_xlnm.Print_Area" localSheetId="5">AT_2A_fundflow!$A$1:$V$25</definedName>
    <definedName name="_xlnm.Print_Area" localSheetId="69">'AT_31_Budget_provision '!$A$1:$W$26</definedName>
    <definedName name="_xlnm.Print_Area" localSheetId="30">'AT-10 B'!$A$1:$I$50</definedName>
    <definedName name="_xlnm.Print_Area" localSheetId="31">'AT-10 C'!$A$1:$J$48</definedName>
    <definedName name="_xlnm.Print_Area" localSheetId="33">'AT-10 E'!$A$1:$H$48</definedName>
    <definedName name="_xlnm.Print_Area" localSheetId="34">'AT-10 F'!$A$1:$H$48</definedName>
    <definedName name="_xlnm.Print_Area" localSheetId="28">AT10_MME!$A$1:$H$28</definedName>
    <definedName name="_xlnm.Print_Area" localSheetId="29">AT10A_!$A$1:$E$52</definedName>
    <definedName name="_xlnm.Print_Area" localSheetId="32">'AT-10D'!$A$1:$G$8</definedName>
    <definedName name="_xlnm.Print_Area" localSheetId="35">'AT11_KS Year wise'!$A$1:$K$28</definedName>
    <definedName name="_xlnm.Print_Area" localSheetId="36">'AT11A_KS-District wise'!$A$1:$K$51</definedName>
    <definedName name="_xlnm.Print_Area" localSheetId="37">'AT12_KD-New'!$A$1:$K$52</definedName>
    <definedName name="_xlnm.Print_Area" localSheetId="38">'AT12A_KD-Replacement'!$A$1:$K$52</definedName>
    <definedName name="_xlnm.Print_Area" localSheetId="40">'AT-14'!$A$1:$N$48</definedName>
    <definedName name="_xlnm.Print_Area" localSheetId="41">'AT-14 A'!$A$1:$H$48</definedName>
    <definedName name="_xlnm.Print_Area" localSheetId="42">'AT-15'!$A$1:$L$48</definedName>
    <definedName name="_xlnm.Print_Area" localSheetId="43">'AT-16'!$A$1:$K$50</definedName>
    <definedName name="_xlnm.Print_Area" localSheetId="45">'AT18_Details_Community '!$A$1:$F$51</definedName>
    <definedName name="_xlnm.Print_Area" localSheetId="3">'AT-1-Gen_Info '!$A$1:$T$51</definedName>
    <definedName name="_xlnm.Print_Area" localSheetId="51">'AT-23A _AMS'!$A$1:$L$55</definedName>
    <definedName name="_xlnm.Print_Area" localSheetId="52">'AT-24'!$A$1:$M$50</definedName>
    <definedName name="_xlnm.Print_Area" localSheetId="53">'AT-25'!$A$1:$F$40</definedName>
    <definedName name="_xlnm.Print_Area" localSheetId="55">AT26_NoWD!$A$1:$L$26</definedName>
    <definedName name="_xlnm.Print_Area" localSheetId="56">AT26A_NoWD!$A$1:$K$26</definedName>
    <definedName name="_xlnm.Print_Area" localSheetId="57">AT27_Req_FG_CA_Pry!$A$1:$T$53</definedName>
    <definedName name="_xlnm.Print_Area" localSheetId="58">'AT27A_Req_FG_CA_U Pry '!$A$1:$T$53</definedName>
    <definedName name="_xlnm.Print_Area" localSheetId="60">'AT27B_Req_FG_CA_N CLP'!$A$1:$P$51</definedName>
    <definedName name="_xlnm.Print_Area" localSheetId="61">'AT27C_Req_FG_Drought -Pry '!$A$1:$P$53</definedName>
    <definedName name="_xlnm.Print_Area" localSheetId="62">'AT27D_Req_FG_Drought -UPry '!$A$1:$P$51</definedName>
    <definedName name="_xlnm.Print_Area" localSheetId="64">'AT-28A_RqmtPlinthArea'!$A$1:$S$50</definedName>
    <definedName name="_xlnm.Print_Area" localSheetId="65">'AT-28B_Kitchen repair'!$A$1:$G$52</definedName>
    <definedName name="_xlnm.Print_Area" localSheetId="67">'AT29_A_Replacement KD'!$A$1:$V$50</definedName>
    <definedName name="_xlnm.Print_Area" localSheetId="66">'AT29_Replacement KD '!$A$1:$V$50</definedName>
    <definedName name="_xlnm.Print_Area" localSheetId="6">'AT-2B_DBT'!$A$1:$L$31</definedName>
    <definedName name="_xlnm.Print_Area" localSheetId="4">'AT-2-S1 BUDGET'!$A$1:$V$28</definedName>
    <definedName name="_xlnm.Print_Area" localSheetId="68">'AT-30_Coook-cum-Helper'!$A$1:$L$50</definedName>
    <definedName name="_xlnm.Print_Area" localSheetId="70">'AT32_Drought Pry Util'!$A$1:$L$51</definedName>
    <definedName name="_xlnm.Print_Area" localSheetId="71">'AT-32A Drought UPry Util'!$A$1:$L$51</definedName>
    <definedName name="_xlnm.Print_Area" localSheetId="8">'AT3A_cvrg(Insti)_PY'!$A$1:$N$56</definedName>
    <definedName name="_xlnm.Print_Area" localSheetId="9">'AT3B_cvrg(Insti)_UPY '!$A$1:$N$56</definedName>
    <definedName name="_xlnm.Print_Area" localSheetId="10">'AT3C_cvrg(Insti)_UPY '!$A$1:$N$56</definedName>
    <definedName name="_xlnm.Print_Area" localSheetId="25">'AT-8_Hon_CCH_Pry'!$A$1:$V$52</definedName>
    <definedName name="_xlnm.Print_Area" localSheetId="26">'AT-8A_Hon_CCH_UPry'!$A$1:$V$53</definedName>
    <definedName name="_xlnm.Print_Area" localSheetId="27">AT9_TA!$A$1:$I$52</definedName>
    <definedName name="_xlnm.Print_Area" localSheetId="1">Contents!$A$1:$C$69</definedName>
    <definedName name="_xlnm.Print_Area" localSheetId="11">'enrolment vs availed_PY'!$A$1:$Q$55</definedName>
    <definedName name="_xlnm.Print_Area" localSheetId="12">'enrolment vs availed_UPY'!$A$1:$Q$56</definedName>
    <definedName name="_xlnm.Print_Area" localSheetId="39">'Mode of cooking'!$A$1:$H$49</definedName>
    <definedName name="_xlnm.Print_Area" localSheetId="2">Sheet1!$A$1:$J$24</definedName>
    <definedName name="_xlnm.Print_Area" localSheetId="54">'Sheet1 (2)'!$A$1:$J$24</definedName>
    <definedName name="_xlnm.Print_Area" localSheetId="14">T5_PLAN_vs_PRFM!$A$1:$J$53</definedName>
    <definedName name="_xlnm.Print_Area" localSheetId="15">'T5A_PLAN_vs_PRFM '!$A$1:$J$52</definedName>
    <definedName name="_xlnm.Print_Area" localSheetId="16">'T5B_PLAN_vs_PRFM  (2)'!$A$1:$J$52</definedName>
    <definedName name="_xlnm.Print_Area" localSheetId="17">'T5C_Drought_PLAN_vs_PRFM '!$A$1:$J$52</definedName>
    <definedName name="_xlnm.Print_Area" localSheetId="18">'T5D_Drought_PLAN_vs_PRFM  '!$A$1:$J$52</definedName>
    <definedName name="_xlnm.Print_Area" localSheetId="19">T6_FG_py_Utlsn!$A$1:$L$51</definedName>
    <definedName name="_xlnm.Print_Area" localSheetId="20">'T6A_FG_Upy_Utlsn '!$A$1:$L$54</definedName>
    <definedName name="_xlnm.Print_Area" localSheetId="21">T6B_Pay_FG_FCI_Pry!$A$1:$M$51</definedName>
    <definedName name="_xlnm.Print_Area" localSheetId="22">T6C_Coarse_Grain!$A$1:$L$53</definedName>
    <definedName name="_xlnm.Print_Area" localSheetId="23">T7_CC_PY_Utlsn!$A$1:$Q$54</definedName>
    <definedName name="_xlnm.Print_Area" localSheetId="24">'T7ACC_UPY_Utlsn '!$A$1:$Q$53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2" i="111"/>
  <c r="M51" i="4"/>
  <c r="L42" i="117"/>
  <c r="H61" i="93"/>
  <c r="H60"/>
  <c r="H59"/>
  <c r="F51" i="142"/>
  <c r="E52"/>
  <c r="P17" i="139" l="1"/>
  <c r="P18"/>
  <c r="P19"/>
  <c r="P20"/>
  <c r="P21"/>
  <c r="P22"/>
  <c r="P23"/>
  <c r="P24"/>
  <c r="P25"/>
  <c r="P26"/>
  <c r="P27"/>
  <c r="P28"/>
  <c r="P29"/>
  <c r="P30"/>
  <c r="P31"/>
  <c r="P32"/>
  <c r="P33"/>
  <c r="P34"/>
  <c r="P35"/>
  <c r="P36"/>
  <c r="P37"/>
  <c r="P38"/>
  <c r="P39"/>
  <c r="P40"/>
  <c r="P41"/>
  <c r="P42"/>
  <c r="P43"/>
  <c r="P44"/>
  <c r="P45"/>
  <c r="P46"/>
  <c r="P47"/>
  <c r="P48"/>
  <c r="P49"/>
  <c r="P50"/>
  <c r="P51"/>
  <c r="P52"/>
  <c r="P53"/>
  <c r="P54"/>
  <c r="P16"/>
  <c r="O17"/>
  <c r="O18"/>
  <c r="O19"/>
  <c r="O20"/>
  <c r="O21"/>
  <c r="O22"/>
  <c r="O23"/>
  <c r="O24"/>
  <c r="O25"/>
  <c r="O26"/>
  <c r="O27"/>
  <c r="O28"/>
  <c r="O29"/>
  <c r="O30"/>
  <c r="O31"/>
  <c r="O32"/>
  <c r="O33"/>
  <c r="O34"/>
  <c r="O35"/>
  <c r="O36"/>
  <c r="O37"/>
  <c r="O38"/>
  <c r="O39"/>
  <c r="O40"/>
  <c r="O41"/>
  <c r="O42"/>
  <c r="O43"/>
  <c r="O44"/>
  <c r="O45"/>
  <c r="O46"/>
  <c r="O47"/>
  <c r="O48"/>
  <c r="O49"/>
  <c r="O50"/>
  <c r="O51"/>
  <c r="O52"/>
  <c r="O53"/>
  <c r="O54"/>
  <c r="O16"/>
  <c r="M17"/>
  <c r="M18"/>
  <c r="M19"/>
  <c r="M20"/>
  <c r="M21"/>
  <c r="M22"/>
  <c r="M23"/>
  <c r="M24"/>
  <c r="M25"/>
  <c r="M26"/>
  <c r="M27"/>
  <c r="M28"/>
  <c r="M29"/>
  <c r="M30"/>
  <c r="M31"/>
  <c r="M32"/>
  <c r="M33"/>
  <c r="M34"/>
  <c r="M35"/>
  <c r="M36"/>
  <c r="M37"/>
  <c r="M38"/>
  <c r="M39"/>
  <c r="M40"/>
  <c r="M41"/>
  <c r="M42"/>
  <c r="M43"/>
  <c r="M44"/>
  <c r="M45"/>
  <c r="M46"/>
  <c r="M47"/>
  <c r="M48"/>
  <c r="M49"/>
  <c r="M50"/>
  <c r="M51"/>
  <c r="M52"/>
  <c r="M53"/>
  <c r="M54"/>
  <c r="M16"/>
  <c r="J54" i="93"/>
  <c r="H54"/>
  <c r="F54"/>
  <c r="D51" i="142"/>
  <c r="H17" i="56"/>
  <c r="R55" i="153"/>
  <c r="F53" i="65" l="1"/>
  <c r="G53" s="1"/>
  <c r="E53"/>
  <c r="E57" i="88"/>
  <c r="D57"/>
  <c r="C57"/>
  <c r="M51" i="58"/>
  <c r="O9" i="158"/>
  <c r="O10"/>
  <c r="O11"/>
  <c r="O12"/>
  <c r="O13"/>
  <c r="O14"/>
  <c r="O15"/>
  <c r="O16"/>
  <c r="O17"/>
  <c r="O18"/>
  <c r="O19"/>
  <c r="O20"/>
  <c r="O21"/>
  <c r="O22"/>
  <c r="O23"/>
  <c r="O24"/>
  <c r="O25"/>
  <c r="O26"/>
  <c r="O27"/>
  <c r="O28"/>
  <c r="O29"/>
  <c r="O30"/>
  <c r="O31"/>
  <c r="O32"/>
  <c r="O33"/>
  <c r="O34"/>
  <c r="O35"/>
  <c r="O36"/>
  <c r="O37"/>
  <c r="O38"/>
  <c r="O39"/>
  <c r="O40"/>
  <c r="O41"/>
  <c r="O42"/>
  <c r="O43"/>
  <c r="O44"/>
  <c r="O45"/>
  <c r="O46"/>
  <c r="O8"/>
  <c r="N9"/>
  <c r="N10"/>
  <c r="N11"/>
  <c r="N12"/>
  <c r="N13"/>
  <c r="N14"/>
  <c r="N15"/>
  <c r="N16"/>
  <c r="N17"/>
  <c r="N18"/>
  <c r="N19"/>
  <c r="N20"/>
  <c r="N21"/>
  <c r="N22"/>
  <c r="N23"/>
  <c r="N24"/>
  <c r="N25"/>
  <c r="N26"/>
  <c r="N27"/>
  <c r="N28"/>
  <c r="N29"/>
  <c r="N30"/>
  <c r="N31"/>
  <c r="N32"/>
  <c r="N33"/>
  <c r="N34"/>
  <c r="N35"/>
  <c r="N36"/>
  <c r="N37"/>
  <c r="N38"/>
  <c r="N39"/>
  <c r="N40"/>
  <c r="N41"/>
  <c r="N42"/>
  <c r="N43"/>
  <c r="N44"/>
  <c r="N45"/>
  <c r="N46"/>
  <c r="N8"/>
  <c r="M9"/>
  <c r="M10"/>
  <c r="M11"/>
  <c r="M12"/>
  <c r="M13"/>
  <c r="M14"/>
  <c r="M15"/>
  <c r="M16"/>
  <c r="M17"/>
  <c r="M18"/>
  <c r="M19"/>
  <c r="M20"/>
  <c r="M21"/>
  <c r="M22"/>
  <c r="M23"/>
  <c r="M24"/>
  <c r="M25"/>
  <c r="M26"/>
  <c r="M27"/>
  <c r="M28"/>
  <c r="M29"/>
  <c r="M30"/>
  <c r="M31"/>
  <c r="M32"/>
  <c r="M33"/>
  <c r="M34"/>
  <c r="M35"/>
  <c r="M36"/>
  <c r="M37"/>
  <c r="M38"/>
  <c r="M39"/>
  <c r="M40"/>
  <c r="M41"/>
  <c r="M42"/>
  <c r="M43"/>
  <c r="M44"/>
  <c r="M45"/>
  <c r="M46"/>
  <c r="M8"/>
  <c r="L9"/>
  <c r="L10"/>
  <c r="L11"/>
  <c r="L12"/>
  <c r="L13"/>
  <c r="L14"/>
  <c r="L15"/>
  <c r="L16"/>
  <c r="L17"/>
  <c r="L18"/>
  <c r="L19"/>
  <c r="L20"/>
  <c r="L21"/>
  <c r="L22"/>
  <c r="L23"/>
  <c r="L24"/>
  <c r="L25"/>
  <c r="L26"/>
  <c r="L27"/>
  <c r="L28"/>
  <c r="L29"/>
  <c r="L30"/>
  <c r="L31"/>
  <c r="L32"/>
  <c r="L33"/>
  <c r="L34"/>
  <c r="L35"/>
  <c r="L36"/>
  <c r="L37"/>
  <c r="L38"/>
  <c r="L39"/>
  <c r="L40"/>
  <c r="L41"/>
  <c r="L42"/>
  <c r="L43"/>
  <c r="L44"/>
  <c r="L45"/>
  <c r="L46"/>
  <c r="L8"/>
  <c r="K9"/>
  <c r="K10"/>
  <c r="K11"/>
  <c r="K12"/>
  <c r="K13"/>
  <c r="K14"/>
  <c r="K15"/>
  <c r="K16"/>
  <c r="K17"/>
  <c r="K18"/>
  <c r="K19"/>
  <c r="K20"/>
  <c r="K21"/>
  <c r="K22"/>
  <c r="K23"/>
  <c r="K24"/>
  <c r="K25"/>
  <c r="K26"/>
  <c r="K27"/>
  <c r="K28"/>
  <c r="K29"/>
  <c r="K30"/>
  <c r="K31"/>
  <c r="K32"/>
  <c r="K33"/>
  <c r="K34"/>
  <c r="K35"/>
  <c r="K36"/>
  <c r="K37"/>
  <c r="K38"/>
  <c r="K39"/>
  <c r="K40"/>
  <c r="K41"/>
  <c r="K42"/>
  <c r="K43"/>
  <c r="K44"/>
  <c r="K45"/>
  <c r="K46"/>
  <c r="K8"/>
  <c r="J9"/>
  <c r="J10"/>
  <c r="J11"/>
  <c r="J12"/>
  <c r="J13"/>
  <c r="J14"/>
  <c r="J15"/>
  <c r="J16"/>
  <c r="J17"/>
  <c r="J18"/>
  <c r="J19"/>
  <c r="J20"/>
  <c r="J21"/>
  <c r="J22"/>
  <c r="J23"/>
  <c r="J24"/>
  <c r="J25"/>
  <c r="J26"/>
  <c r="J27"/>
  <c r="J28"/>
  <c r="J29"/>
  <c r="J30"/>
  <c r="J31"/>
  <c r="J32"/>
  <c r="J33"/>
  <c r="J34"/>
  <c r="J35"/>
  <c r="J36"/>
  <c r="J37"/>
  <c r="J38"/>
  <c r="J39"/>
  <c r="J40"/>
  <c r="J41"/>
  <c r="J42"/>
  <c r="J43"/>
  <c r="J44"/>
  <c r="J45"/>
  <c r="J46"/>
  <c r="J8"/>
  <c r="I9"/>
  <c r="I10"/>
  <c r="I11"/>
  <c r="I12"/>
  <c r="I13"/>
  <c r="I14"/>
  <c r="I15"/>
  <c r="I16"/>
  <c r="I17"/>
  <c r="I18"/>
  <c r="I19"/>
  <c r="I20"/>
  <c r="I21"/>
  <c r="I22"/>
  <c r="I23"/>
  <c r="I24"/>
  <c r="I25"/>
  <c r="I26"/>
  <c r="I27"/>
  <c r="I28"/>
  <c r="I29"/>
  <c r="I30"/>
  <c r="I31"/>
  <c r="I32"/>
  <c r="I33"/>
  <c r="I34"/>
  <c r="I35"/>
  <c r="I36"/>
  <c r="I37"/>
  <c r="I38"/>
  <c r="I39"/>
  <c r="I40"/>
  <c r="I41"/>
  <c r="I42"/>
  <c r="I43"/>
  <c r="I44"/>
  <c r="I45"/>
  <c r="I46"/>
  <c r="I8"/>
  <c r="H9"/>
  <c r="H10"/>
  <c r="H11"/>
  <c r="H12"/>
  <c r="H13"/>
  <c r="H14"/>
  <c r="H15"/>
  <c r="H16"/>
  <c r="H17"/>
  <c r="H18"/>
  <c r="H19"/>
  <c r="H20"/>
  <c r="H21"/>
  <c r="H22"/>
  <c r="H23"/>
  <c r="H24"/>
  <c r="H25"/>
  <c r="H26"/>
  <c r="H27"/>
  <c r="H28"/>
  <c r="H29"/>
  <c r="H30"/>
  <c r="H31"/>
  <c r="H32"/>
  <c r="H33"/>
  <c r="H34"/>
  <c r="H35"/>
  <c r="H36"/>
  <c r="H37"/>
  <c r="H38"/>
  <c r="H39"/>
  <c r="H40"/>
  <c r="H41"/>
  <c r="H42"/>
  <c r="H43"/>
  <c r="H44"/>
  <c r="H45"/>
  <c r="H46"/>
  <c r="H8"/>
  <c r="G9"/>
  <c r="G10"/>
  <c r="G11"/>
  <c r="G12"/>
  <c r="G13"/>
  <c r="G14"/>
  <c r="G15"/>
  <c r="G16"/>
  <c r="G17"/>
  <c r="G18"/>
  <c r="G19"/>
  <c r="G20"/>
  <c r="G21"/>
  <c r="G22"/>
  <c r="G23"/>
  <c r="G24"/>
  <c r="G25"/>
  <c r="G26"/>
  <c r="G27"/>
  <c r="G28"/>
  <c r="G29"/>
  <c r="G30"/>
  <c r="G31"/>
  <c r="G32"/>
  <c r="G33"/>
  <c r="G34"/>
  <c r="G35"/>
  <c r="G36"/>
  <c r="G37"/>
  <c r="G38"/>
  <c r="G39"/>
  <c r="G40"/>
  <c r="G41"/>
  <c r="G42"/>
  <c r="G43"/>
  <c r="G44"/>
  <c r="G45"/>
  <c r="G46"/>
  <c r="G8"/>
  <c r="E9" l="1"/>
  <c r="E10"/>
  <c r="E11"/>
  <c r="E12"/>
  <c r="E13"/>
  <c r="E14"/>
  <c r="E15"/>
  <c r="E16"/>
  <c r="E17"/>
  <c r="E18"/>
  <c r="E19"/>
  <c r="E20"/>
  <c r="E21"/>
  <c r="E22"/>
  <c r="E23"/>
  <c r="E24"/>
  <c r="E25"/>
  <c r="E26"/>
  <c r="E27"/>
  <c r="E28"/>
  <c r="E29"/>
  <c r="E30"/>
  <c r="E31"/>
  <c r="E32"/>
  <c r="E33"/>
  <c r="E34"/>
  <c r="E35"/>
  <c r="E36"/>
  <c r="E37"/>
  <c r="E38"/>
  <c r="E39"/>
  <c r="E40"/>
  <c r="E41"/>
  <c r="E42"/>
  <c r="E43"/>
  <c r="E44"/>
  <c r="E45"/>
  <c r="E46"/>
  <c r="E8"/>
  <c r="C46"/>
  <c r="D46"/>
  <c r="D50" i="74"/>
  <c r="D50" i="5"/>
  <c r="C50" i="13"/>
  <c r="T23" i="98"/>
  <c r="T24"/>
  <c r="S23"/>
  <c r="R23"/>
  <c r="K23"/>
  <c r="W23" s="1"/>
  <c r="J23"/>
  <c r="V23" s="1"/>
  <c r="J24"/>
  <c r="V24" s="1"/>
  <c r="I23"/>
  <c r="U23" s="1"/>
  <c r="C24"/>
  <c r="D24"/>
  <c r="E24"/>
  <c r="K24" s="1"/>
  <c r="W24" s="1"/>
  <c r="F24"/>
  <c r="I24" s="1"/>
  <c r="G24"/>
  <c r="H24"/>
  <c r="L24"/>
  <c r="R24" s="1"/>
  <c r="M24"/>
  <c r="S24" s="1"/>
  <c r="N24"/>
  <c r="O24"/>
  <c r="P24"/>
  <c r="Q24"/>
  <c r="O51" i="114"/>
  <c r="N52" i="88"/>
  <c r="M51" i="75"/>
  <c r="I49" i="47"/>
  <c r="J49"/>
  <c r="K49"/>
  <c r="H49"/>
  <c r="L49" s="1"/>
  <c r="L12"/>
  <c r="L13"/>
  <c r="L14"/>
  <c r="L15"/>
  <c r="L16"/>
  <c r="L17"/>
  <c r="L18"/>
  <c r="L19"/>
  <c r="L20"/>
  <c r="L21"/>
  <c r="L22"/>
  <c r="L23"/>
  <c r="L24"/>
  <c r="L25"/>
  <c r="L26"/>
  <c r="L27"/>
  <c r="L28"/>
  <c r="L29"/>
  <c r="L30"/>
  <c r="L31"/>
  <c r="L32"/>
  <c r="L33"/>
  <c r="L34"/>
  <c r="L35"/>
  <c r="L36"/>
  <c r="L37"/>
  <c r="L38"/>
  <c r="L39"/>
  <c r="L40"/>
  <c r="L41"/>
  <c r="L42"/>
  <c r="L43"/>
  <c r="L44"/>
  <c r="L45"/>
  <c r="L46"/>
  <c r="L47"/>
  <c r="L48"/>
  <c r="U24" i="98" l="1"/>
  <c r="D50" i="101" l="1"/>
  <c r="E50"/>
  <c r="F50"/>
  <c r="G50"/>
  <c r="H50"/>
  <c r="I50"/>
  <c r="J50"/>
  <c r="K50"/>
  <c r="L50"/>
  <c r="M50"/>
  <c r="N50"/>
  <c r="O50"/>
  <c r="P50"/>
  <c r="D54" i="139"/>
  <c r="E54"/>
  <c r="F54"/>
  <c r="G54"/>
  <c r="H54"/>
  <c r="I54"/>
  <c r="J54"/>
  <c r="K54"/>
  <c r="L54"/>
  <c r="C54"/>
  <c r="J22" i="157"/>
  <c r="H22"/>
  <c r="G22"/>
  <c r="G48" i="56"/>
  <c r="D48"/>
  <c r="S22" i="98"/>
  <c r="T22"/>
  <c r="R22"/>
  <c r="J22"/>
  <c r="K22"/>
  <c r="W22" s="1"/>
  <c r="I22"/>
  <c r="T19"/>
  <c r="S19"/>
  <c r="R19"/>
  <c r="U19" s="1"/>
  <c r="K19"/>
  <c r="J19"/>
  <c r="I19"/>
  <c r="T18"/>
  <c r="S18"/>
  <c r="R18"/>
  <c r="K18"/>
  <c r="J18"/>
  <c r="V18" s="1"/>
  <c r="I18"/>
  <c r="T17"/>
  <c r="S17"/>
  <c r="R17"/>
  <c r="K17"/>
  <c r="J17"/>
  <c r="I17"/>
  <c r="V16"/>
  <c r="T16"/>
  <c r="S16"/>
  <c r="R16"/>
  <c r="K16"/>
  <c r="W16" s="1"/>
  <c r="J16"/>
  <c r="I16"/>
  <c r="S15"/>
  <c r="T15"/>
  <c r="R15"/>
  <c r="J15"/>
  <c r="K15"/>
  <c r="I15"/>
  <c r="K12" i="65"/>
  <c r="K13"/>
  <c r="K14"/>
  <c r="K15"/>
  <c r="K16"/>
  <c r="K17"/>
  <c r="K18"/>
  <c r="K19"/>
  <c r="K20"/>
  <c r="K21"/>
  <c r="K22"/>
  <c r="K23"/>
  <c r="K24"/>
  <c r="K25"/>
  <c r="K26"/>
  <c r="K27"/>
  <c r="K28"/>
  <c r="K29"/>
  <c r="K30"/>
  <c r="K31"/>
  <c r="K32"/>
  <c r="K33"/>
  <c r="K34"/>
  <c r="K35"/>
  <c r="K36"/>
  <c r="K37"/>
  <c r="K38"/>
  <c r="K39"/>
  <c r="K40"/>
  <c r="K41"/>
  <c r="K42"/>
  <c r="K43"/>
  <c r="K44"/>
  <c r="K45"/>
  <c r="K46"/>
  <c r="K47"/>
  <c r="K48"/>
  <c r="K11"/>
  <c r="G49"/>
  <c r="H49"/>
  <c r="I49"/>
  <c r="D49"/>
  <c r="E49"/>
  <c r="K49" s="1"/>
  <c r="C49"/>
  <c r="S13" i="153"/>
  <c r="S14"/>
  <c r="S15"/>
  <c r="S16"/>
  <c r="S17"/>
  <c r="S18"/>
  <c r="S19"/>
  <c r="S20"/>
  <c r="S21"/>
  <c r="S22"/>
  <c r="S23"/>
  <c r="S24"/>
  <c r="S25"/>
  <c r="S26"/>
  <c r="S27"/>
  <c r="S28"/>
  <c r="S29"/>
  <c r="S30"/>
  <c r="S31"/>
  <c r="S32"/>
  <c r="S33"/>
  <c r="S34"/>
  <c r="S35"/>
  <c r="S36"/>
  <c r="S37"/>
  <c r="S38"/>
  <c r="S39"/>
  <c r="S40"/>
  <c r="S41"/>
  <c r="S42"/>
  <c r="S43"/>
  <c r="S44"/>
  <c r="S45"/>
  <c r="S46"/>
  <c r="S47"/>
  <c r="S48"/>
  <c r="S49"/>
  <c r="S12"/>
  <c r="Q13"/>
  <c r="Q14"/>
  <c r="Q15"/>
  <c r="Q16"/>
  <c r="Q17"/>
  <c r="Q18"/>
  <c r="Q19"/>
  <c r="Q20"/>
  <c r="Q21"/>
  <c r="Q22"/>
  <c r="Q23"/>
  <c r="Q24"/>
  <c r="Q25"/>
  <c r="Q26"/>
  <c r="Q27"/>
  <c r="Q28"/>
  <c r="Q29"/>
  <c r="Q30"/>
  <c r="Q31"/>
  <c r="Q32"/>
  <c r="Q33"/>
  <c r="Q34"/>
  <c r="Q35"/>
  <c r="Q36"/>
  <c r="Q37"/>
  <c r="Q38"/>
  <c r="Q39"/>
  <c r="Q40"/>
  <c r="Q41"/>
  <c r="Q42"/>
  <c r="Q43"/>
  <c r="Q44"/>
  <c r="Q45"/>
  <c r="Q46"/>
  <c r="Q47"/>
  <c r="Q48"/>
  <c r="Q49"/>
  <c r="Q50"/>
  <c r="P13"/>
  <c r="P14"/>
  <c r="P15"/>
  <c r="P16"/>
  <c r="R16" s="1"/>
  <c r="P17"/>
  <c r="P18"/>
  <c r="P19"/>
  <c r="P20"/>
  <c r="R20" s="1"/>
  <c r="P21"/>
  <c r="P22"/>
  <c r="P23"/>
  <c r="P24"/>
  <c r="P25"/>
  <c r="P26"/>
  <c r="P27"/>
  <c r="P28"/>
  <c r="R28" s="1"/>
  <c r="P29"/>
  <c r="P30"/>
  <c r="P31"/>
  <c r="P32"/>
  <c r="R32" s="1"/>
  <c r="P33"/>
  <c r="P34"/>
  <c r="P35"/>
  <c r="P36"/>
  <c r="R36" s="1"/>
  <c r="P37"/>
  <c r="P38"/>
  <c r="P39"/>
  <c r="P40"/>
  <c r="R40" s="1"/>
  <c r="P41"/>
  <c r="P42"/>
  <c r="P43"/>
  <c r="P44"/>
  <c r="P45"/>
  <c r="P46"/>
  <c r="P47"/>
  <c r="P48"/>
  <c r="R48" s="1"/>
  <c r="P49"/>
  <c r="P50"/>
  <c r="Q12"/>
  <c r="P12"/>
  <c r="M13"/>
  <c r="M14"/>
  <c r="M15"/>
  <c r="M16"/>
  <c r="M17"/>
  <c r="M18"/>
  <c r="M19"/>
  <c r="M20"/>
  <c r="M21"/>
  <c r="M22"/>
  <c r="M23"/>
  <c r="M24"/>
  <c r="M25"/>
  <c r="M26"/>
  <c r="M27"/>
  <c r="M28"/>
  <c r="M29"/>
  <c r="M30"/>
  <c r="M31"/>
  <c r="M32"/>
  <c r="M33"/>
  <c r="M34"/>
  <c r="M35"/>
  <c r="M36"/>
  <c r="M37"/>
  <c r="M38"/>
  <c r="M39"/>
  <c r="M40"/>
  <c r="M41"/>
  <c r="M42"/>
  <c r="M43"/>
  <c r="M44"/>
  <c r="M45"/>
  <c r="M46"/>
  <c r="M47"/>
  <c r="M48"/>
  <c r="M49"/>
  <c r="M50"/>
  <c r="L13"/>
  <c r="L14"/>
  <c r="N14" s="1"/>
  <c r="L15"/>
  <c r="L16"/>
  <c r="L17"/>
  <c r="L18"/>
  <c r="N18" s="1"/>
  <c r="L19"/>
  <c r="L20"/>
  <c r="L21"/>
  <c r="L22"/>
  <c r="N22" s="1"/>
  <c r="L23"/>
  <c r="L24"/>
  <c r="L25"/>
  <c r="L26"/>
  <c r="N26" s="1"/>
  <c r="L27"/>
  <c r="L28"/>
  <c r="N28" s="1"/>
  <c r="L29"/>
  <c r="L30"/>
  <c r="N30" s="1"/>
  <c r="L31"/>
  <c r="L32"/>
  <c r="L33"/>
  <c r="L34"/>
  <c r="N34" s="1"/>
  <c r="L35"/>
  <c r="L36"/>
  <c r="L37"/>
  <c r="L38"/>
  <c r="N38" s="1"/>
  <c r="L39"/>
  <c r="L40"/>
  <c r="L41"/>
  <c r="L42"/>
  <c r="N42" s="1"/>
  <c r="L43"/>
  <c r="N43" s="1"/>
  <c r="L44"/>
  <c r="N44" s="1"/>
  <c r="L45"/>
  <c r="L46"/>
  <c r="N46" s="1"/>
  <c r="L47"/>
  <c r="L48"/>
  <c r="L49"/>
  <c r="L50"/>
  <c r="N50" s="1"/>
  <c r="M12"/>
  <c r="L12"/>
  <c r="I13"/>
  <c r="I14"/>
  <c r="I15"/>
  <c r="I16"/>
  <c r="I17"/>
  <c r="I18"/>
  <c r="I19"/>
  <c r="I20"/>
  <c r="I21"/>
  <c r="I22"/>
  <c r="I23"/>
  <c r="J23" s="1"/>
  <c r="I24"/>
  <c r="J24" s="1"/>
  <c r="I25"/>
  <c r="I26"/>
  <c r="I27"/>
  <c r="I28"/>
  <c r="I29"/>
  <c r="I30"/>
  <c r="I31"/>
  <c r="I32"/>
  <c r="I33"/>
  <c r="I34"/>
  <c r="I35"/>
  <c r="I36"/>
  <c r="I37"/>
  <c r="I38"/>
  <c r="I39"/>
  <c r="I40"/>
  <c r="J40" s="1"/>
  <c r="I41"/>
  <c r="I42"/>
  <c r="I43"/>
  <c r="I44"/>
  <c r="I45"/>
  <c r="I46"/>
  <c r="I47"/>
  <c r="I48"/>
  <c r="J48" s="1"/>
  <c r="I49"/>
  <c r="H13"/>
  <c r="H14"/>
  <c r="J14" s="1"/>
  <c r="H15"/>
  <c r="H16"/>
  <c r="H17"/>
  <c r="H18"/>
  <c r="H19"/>
  <c r="H20"/>
  <c r="H21"/>
  <c r="H22"/>
  <c r="H23"/>
  <c r="H24"/>
  <c r="H25"/>
  <c r="H26"/>
  <c r="H27"/>
  <c r="H28"/>
  <c r="H29"/>
  <c r="H30"/>
  <c r="H31"/>
  <c r="H32"/>
  <c r="H33"/>
  <c r="H34"/>
  <c r="H35"/>
  <c r="H36"/>
  <c r="H37"/>
  <c r="H38"/>
  <c r="H39"/>
  <c r="H40"/>
  <c r="H41"/>
  <c r="H42"/>
  <c r="H43"/>
  <c r="H44"/>
  <c r="H45"/>
  <c r="H46"/>
  <c r="H47"/>
  <c r="H48"/>
  <c r="H49"/>
  <c r="G50"/>
  <c r="I50" s="1"/>
  <c r="I12"/>
  <c r="H12"/>
  <c r="R19"/>
  <c r="R24"/>
  <c r="R27"/>
  <c r="R35"/>
  <c r="R43"/>
  <c r="R44"/>
  <c r="N19"/>
  <c r="N35"/>
  <c r="J16"/>
  <c r="E13"/>
  <c r="U13" s="1"/>
  <c r="E14"/>
  <c r="E15"/>
  <c r="E16"/>
  <c r="E17"/>
  <c r="U17" s="1"/>
  <c r="E18"/>
  <c r="E19"/>
  <c r="E20"/>
  <c r="E21"/>
  <c r="U21" s="1"/>
  <c r="E22"/>
  <c r="E23"/>
  <c r="E24"/>
  <c r="E25"/>
  <c r="U25" s="1"/>
  <c r="E26"/>
  <c r="E27"/>
  <c r="E28"/>
  <c r="E29"/>
  <c r="U29" s="1"/>
  <c r="E30"/>
  <c r="E31"/>
  <c r="E32"/>
  <c r="E33"/>
  <c r="U33" s="1"/>
  <c r="E34"/>
  <c r="E35"/>
  <c r="E36"/>
  <c r="E37"/>
  <c r="U37" s="1"/>
  <c r="E38"/>
  <c r="E39"/>
  <c r="E40"/>
  <c r="E41"/>
  <c r="U41" s="1"/>
  <c r="E42"/>
  <c r="E43"/>
  <c r="E44"/>
  <c r="E45"/>
  <c r="U45" s="1"/>
  <c r="E46"/>
  <c r="E47"/>
  <c r="E48"/>
  <c r="E49"/>
  <c r="U49" s="1"/>
  <c r="E50"/>
  <c r="E12"/>
  <c r="D13"/>
  <c r="D14"/>
  <c r="F14" s="1"/>
  <c r="D15"/>
  <c r="D16"/>
  <c r="T16" s="1"/>
  <c r="D17"/>
  <c r="D18"/>
  <c r="F18" s="1"/>
  <c r="D19"/>
  <c r="D20"/>
  <c r="T20" s="1"/>
  <c r="D21"/>
  <c r="D22"/>
  <c r="F22" s="1"/>
  <c r="D23"/>
  <c r="D24"/>
  <c r="D25"/>
  <c r="D26"/>
  <c r="F26" s="1"/>
  <c r="D27"/>
  <c r="D28"/>
  <c r="D29"/>
  <c r="D30"/>
  <c r="F30" s="1"/>
  <c r="D31"/>
  <c r="D32"/>
  <c r="D33"/>
  <c r="D34"/>
  <c r="F34" s="1"/>
  <c r="D35"/>
  <c r="D36"/>
  <c r="D37"/>
  <c r="D38"/>
  <c r="F38" s="1"/>
  <c r="D39"/>
  <c r="D40"/>
  <c r="D41"/>
  <c r="D42"/>
  <c r="F42" s="1"/>
  <c r="D43"/>
  <c r="D44"/>
  <c r="D45"/>
  <c r="D46"/>
  <c r="F46" s="1"/>
  <c r="D47"/>
  <c r="D48"/>
  <c r="D49"/>
  <c r="D50"/>
  <c r="F50" s="1"/>
  <c r="D12"/>
  <c r="D49" i="152"/>
  <c r="C49"/>
  <c r="J12" i="62"/>
  <c r="J13"/>
  <c r="J14"/>
  <c r="J15"/>
  <c r="J16"/>
  <c r="J17"/>
  <c r="J18"/>
  <c r="J19"/>
  <c r="J20"/>
  <c r="J21"/>
  <c r="J22"/>
  <c r="J23"/>
  <c r="J24"/>
  <c r="J25"/>
  <c r="J26"/>
  <c r="J27"/>
  <c r="J28"/>
  <c r="J29"/>
  <c r="J30"/>
  <c r="J31"/>
  <c r="J32"/>
  <c r="J33"/>
  <c r="J34"/>
  <c r="J35"/>
  <c r="J36"/>
  <c r="J37"/>
  <c r="J38"/>
  <c r="J39"/>
  <c r="J40"/>
  <c r="J41"/>
  <c r="J42"/>
  <c r="J43"/>
  <c r="J44"/>
  <c r="J45"/>
  <c r="J46"/>
  <c r="J47"/>
  <c r="J48"/>
  <c r="J11"/>
  <c r="F12"/>
  <c r="F13"/>
  <c r="F14"/>
  <c r="F15"/>
  <c r="F16"/>
  <c r="F17"/>
  <c r="F18"/>
  <c r="F19"/>
  <c r="F20"/>
  <c r="F21"/>
  <c r="F22"/>
  <c r="F23"/>
  <c r="F24"/>
  <c r="F25"/>
  <c r="F26"/>
  <c r="F27"/>
  <c r="F28"/>
  <c r="F29"/>
  <c r="F30"/>
  <c r="F31"/>
  <c r="F32"/>
  <c r="F33"/>
  <c r="F34"/>
  <c r="F35"/>
  <c r="F36"/>
  <c r="F37"/>
  <c r="F38"/>
  <c r="F39"/>
  <c r="F40"/>
  <c r="F41"/>
  <c r="F42"/>
  <c r="F43"/>
  <c r="F44"/>
  <c r="F45"/>
  <c r="F46"/>
  <c r="F47"/>
  <c r="F48"/>
  <c r="F11"/>
  <c r="C49"/>
  <c r="D49"/>
  <c r="E49"/>
  <c r="G49"/>
  <c r="H49"/>
  <c r="I49"/>
  <c r="E43" i="145"/>
  <c r="G12" i="144"/>
  <c r="I12" s="1"/>
  <c r="T12" s="1"/>
  <c r="G13"/>
  <c r="G14"/>
  <c r="I14" s="1"/>
  <c r="T14" s="1"/>
  <c r="G15"/>
  <c r="G16"/>
  <c r="I16" s="1"/>
  <c r="T16" s="1"/>
  <c r="G17"/>
  <c r="G18"/>
  <c r="I18" s="1"/>
  <c r="T18" s="1"/>
  <c r="G19"/>
  <c r="G20"/>
  <c r="I20" s="1"/>
  <c r="T20" s="1"/>
  <c r="G21"/>
  <c r="G22"/>
  <c r="I22" s="1"/>
  <c r="T22" s="1"/>
  <c r="G23"/>
  <c r="G24"/>
  <c r="I24" s="1"/>
  <c r="T24" s="1"/>
  <c r="G25"/>
  <c r="G26"/>
  <c r="G27"/>
  <c r="G28"/>
  <c r="I28" s="1"/>
  <c r="T28" s="1"/>
  <c r="G29"/>
  <c r="G30"/>
  <c r="I30" s="1"/>
  <c r="T30" s="1"/>
  <c r="G31"/>
  <c r="G32"/>
  <c r="I32" s="1"/>
  <c r="T32" s="1"/>
  <c r="G33"/>
  <c r="G34"/>
  <c r="I34" s="1"/>
  <c r="T34" s="1"/>
  <c r="G35"/>
  <c r="G36"/>
  <c r="I36" s="1"/>
  <c r="T36" s="1"/>
  <c r="G37"/>
  <c r="G38"/>
  <c r="I38" s="1"/>
  <c r="T38" s="1"/>
  <c r="G39"/>
  <c r="G40"/>
  <c r="I40" s="1"/>
  <c r="T40" s="1"/>
  <c r="G41"/>
  <c r="G42"/>
  <c r="G43"/>
  <c r="G44"/>
  <c r="I44" s="1"/>
  <c r="T44" s="1"/>
  <c r="G45"/>
  <c r="G46"/>
  <c r="I46" s="1"/>
  <c r="T46" s="1"/>
  <c r="G47"/>
  <c r="G48"/>
  <c r="I48" s="1"/>
  <c r="T48" s="1"/>
  <c r="G11"/>
  <c r="I11" s="1"/>
  <c r="T11" s="1"/>
  <c r="D49"/>
  <c r="E49"/>
  <c r="F49"/>
  <c r="G12" i="29"/>
  <c r="I12" s="1"/>
  <c r="T12" s="1"/>
  <c r="G13"/>
  <c r="G14"/>
  <c r="I14" s="1"/>
  <c r="T14" s="1"/>
  <c r="G15"/>
  <c r="I15" s="1"/>
  <c r="T15" s="1"/>
  <c r="G16"/>
  <c r="I16" s="1"/>
  <c r="T16" s="1"/>
  <c r="G17"/>
  <c r="G18"/>
  <c r="I18" s="1"/>
  <c r="T18" s="1"/>
  <c r="G19"/>
  <c r="I19" s="1"/>
  <c r="T19" s="1"/>
  <c r="G20"/>
  <c r="I20" s="1"/>
  <c r="T20" s="1"/>
  <c r="G21"/>
  <c r="G22"/>
  <c r="I22" s="1"/>
  <c r="T22" s="1"/>
  <c r="G23"/>
  <c r="I23" s="1"/>
  <c r="T23" s="1"/>
  <c r="G24"/>
  <c r="I24" s="1"/>
  <c r="T24" s="1"/>
  <c r="G25"/>
  <c r="G26"/>
  <c r="I26" s="1"/>
  <c r="T26" s="1"/>
  <c r="G27"/>
  <c r="I27" s="1"/>
  <c r="T27" s="1"/>
  <c r="G28"/>
  <c r="I28" s="1"/>
  <c r="T28" s="1"/>
  <c r="G29"/>
  <c r="G30"/>
  <c r="I30" s="1"/>
  <c r="T30" s="1"/>
  <c r="G31"/>
  <c r="I31" s="1"/>
  <c r="T31" s="1"/>
  <c r="G32"/>
  <c r="I32" s="1"/>
  <c r="T32" s="1"/>
  <c r="G33"/>
  <c r="G34"/>
  <c r="I34" s="1"/>
  <c r="T34" s="1"/>
  <c r="G35"/>
  <c r="I35" s="1"/>
  <c r="T35" s="1"/>
  <c r="G36"/>
  <c r="I36" s="1"/>
  <c r="T36" s="1"/>
  <c r="G37"/>
  <c r="G38"/>
  <c r="I38" s="1"/>
  <c r="T38" s="1"/>
  <c r="G39"/>
  <c r="I39" s="1"/>
  <c r="T39" s="1"/>
  <c r="G40"/>
  <c r="I40" s="1"/>
  <c r="T40" s="1"/>
  <c r="G41"/>
  <c r="G42"/>
  <c r="I42" s="1"/>
  <c r="T42" s="1"/>
  <c r="G43"/>
  <c r="I43" s="1"/>
  <c r="T43" s="1"/>
  <c r="G44"/>
  <c r="I44" s="1"/>
  <c r="T44" s="1"/>
  <c r="G45"/>
  <c r="G46"/>
  <c r="I46" s="1"/>
  <c r="T46" s="1"/>
  <c r="G47"/>
  <c r="I47" s="1"/>
  <c r="T47" s="1"/>
  <c r="G48"/>
  <c r="I48" s="1"/>
  <c r="T48" s="1"/>
  <c r="G11"/>
  <c r="D49"/>
  <c r="E49"/>
  <c r="F49"/>
  <c r="I23" i="28"/>
  <c r="H15"/>
  <c r="J15" s="1"/>
  <c r="G12"/>
  <c r="H12" s="1"/>
  <c r="J12" s="1"/>
  <c r="G13"/>
  <c r="H13" s="1"/>
  <c r="J13" s="1"/>
  <c r="G14"/>
  <c r="H14" s="1"/>
  <c r="J14" s="1"/>
  <c r="G15"/>
  <c r="G16"/>
  <c r="H16" s="1"/>
  <c r="J16" s="1"/>
  <c r="G17"/>
  <c r="H17" s="1"/>
  <c r="J17" s="1"/>
  <c r="G18"/>
  <c r="H18" s="1"/>
  <c r="J18" s="1"/>
  <c r="G19"/>
  <c r="H19" s="1"/>
  <c r="J19" s="1"/>
  <c r="G20"/>
  <c r="H20" s="1"/>
  <c r="J20" s="1"/>
  <c r="G21"/>
  <c r="H21" s="1"/>
  <c r="J21" s="1"/>
  <c r="G22"/>
  <c r="H22" s="1"/>
  <c r="J22" s="1"/>
  <c r="G11"/>
  <c r="H11" s="1"/>
  <c r="J11" s="1"/>
  <c r="D23"/>
  <c r="E23"/>
  <c r="F23"/>
  <c r="K12" i="27"/>
  <c r="K13"/>
  <c r="K14"/>
  <c r="K15"/>
  <c r="K16"/>
  <c r="K17"/>
  <c r="K18"/>
  <c r="K19"/>
  <c r="K20"/>
  <c r="K21"/>
  <c r="K22"/>
  <c r="K11"/>
  <c r="D23"/>
  <c r="E23"/>
  <c r="F23"/>
  <c r="I23"/>
  <c r="H16"/>
  <c r="J16" s="1"/>
  <c r="G12"/>
  <c r="H12" s="1"/>
  <c r="J12" s="1"/>
  <c r="G13"/>
  <c r="H13" s="1"/>
  <c r="J13" s="1"/>
  <c r="G14"/>
  <c r="H14" s="1"/>
  <c r="J14" s="1"/>
  <c r="G15"/>
  <c r="H15" s="1"/>
  <c r="J15" s="1"/>
  <c r="G16"/>
  <c r="G17"/>
  <c r="H17" s="1"/>
  <c r="J17" s="1"/>
  <c r="G18"/>
  <c r="G19"/>
  <c r="H19" s="1"/>
  <c r="J19" s="1"/>
  <c r="G20"/>
  <c r="H20" s="1"/>
  <c r="J20" s="1"/>
  <c r="G21"/>
  <c r="H21" s="1"/>
  <c r="J21" s="1"/>
  <c r="G22"/>
  <c r="H22" s="1"/>
  <c r="J22" s="1"/>
  <c r="G11"/>
  <c r="H11" s="1"/>
  <c r="J11" s="1"/>
  <c r="J43" i="153" l="1"/>
  <c r="J27"/>
  <c r="J15"/>
  <c r="T48"/>
  <c r="T44"/>
  <c r="T40"/>
  <c r="V40" s="1"/>
  <c r="T36"/>
  <c r="T32"/>
  <c r="T28"/>
  <c r="T24"/>
  <c r="V24" s="1"/>
  <c r="U12"/>
  <c r="U47"/>
  <c r="U43"/>
  <c r="U39"/>
  <c r="V39" s="1"/>
  <c r="U35"/>
  <c r="U31"/>
  <c r="U27"/>
  <c r="U23"/>
  <c r="V23" s="1"/>
  <c r="U19"/>
  <c r="U15"/>
  <c r="N27"/>
  <c r="N20"/>
  <c r="J34"/>
  <c r="N36"/>
  <c r="J49" i="62"/>
  <c r="U48" i="153"/>
  <c r="V48" s="1"/>
  <c r="U44"/>
  <c r="U40"/>
  <c r="U36"/>
  <c r="U32"/>
  <c r="U28"/>
  <c r="U24"/>
  <c r="U20"/>
  <c r="U16"/>
  <c r="J38"/>
  <c r="W17" i="98"/>
  <c r="G23" i="28"/>
  <c r="H23" s="1"/>
  <c r="T12" i="153"/>
  <c r="T47"/>
  <c r="T43"/>
  <c r="T39"/>
  <c r="T35"/>
  <c r="T31"/>
  <c r="T27"/>
  <c r="T23"/>
  <c r="T19"/>
  <c r="T15"/>
  <c r="U46"/>
  <c r="U42"/>
  <c r="U38"/>
  <c r="U34"/>
  <c r="U30"/>
  <c r="U26"/>
  <c r="U22"/>
  <c r="U18"/>
  <c r="U14"/>
  <c r="V17" i="98"/>
  <c r="V22"/>
  <c r="U17"/>
  <c r="U18"/>
  <c r="U22"/>
  <c r="W19"/>
  <c r="W18"/>
  <c r="U16"/>
  <c r="U15"/>
  <c r="I42" i="144"/>
  <c r="T42" s="1"/>
  <c r="I26"/>
  <c r="T26" s="1"/>
  <c r="T49" i="153"/>
  <c r="T45"/>
  <c r="T41"/>
  <c r="T37"/>
  <c r="T33"/>
  <c r="T29"/>
  <c r="T25"/>
  <c r="T21"/>
  <c r="T17"/>
  <c r="T13"/>
  <c r="J46"/>
  <c r="J26"/>
  <c r="J47"/>
  <c r="J39"/>
  <c r="J35"/>
  <c r="J31"/>
  <c r="J19"/>
  <c r="R47"/>
  <c r="R39"/>
  <c r="R31"/>
  <c r="R23"/>
  <c r="R15"/>
  <c r="S50"/>
  <c r="P55" s="1"/>
  <c r="V44"/>
  <c r="V32"/>
  <c r="V28"/>
  <c r="V20"/>
  <c r="V16"/>
  <c r="V36"/>
  <c r="V49"/>
  <c r="V45"/>
  <c r="V41"/>
  <c r="V37"/>
  <c r="V33"/>
  <c r="V29"/>
  <c r="V25"/>
  <c r="V21"/>
  <c r="V17"/>
  <c r="V13"/>
  <c r="V12"/>
  <c r="V47"/>
  <c r="V43"/>
  <c r="V35"/>
  <c r="V31"/>
  <c r="V27"/>
  <c r="V19"/>
  <c r="V15"/>
  <c r="U50"/>
  <c r="F39"/>
  <c r="G23" i="27"/>
  <c r="H23" s="1"/>
  <c r="G49" i="144"/>
  <c r="P43" i="145"/>
  <c r="F49" i="153"/>
  <c r="F45"/>
  <c r="F41"/>
  <c r="F37"/>
  <c r="F33"/>
  <c r="F29"/>
  <c r="F25"/>
  <c r="F21"/>
  <c r="F17"/>
  <c r="F13"/>
  <c r="F48"/>
  <c r="F40"/>
  <c r="F32"/>
  <c r="F24"/>
  <c r="F16"/>
  <c r="H50"/>
  <c r="J50" s="1"/>
  <c r="J32"/>
  <c r="T46"/>
  <c r="V46" s="1"/>
  <c r="T42"/>
  <c r="V42" s="1"/>
  <c r="T38"/>
  <c r="T34"/>
  <c r="V34" s="1"/>
  <c r="T30"/>
  <c r="V30" s="1"/>
  <c r="T26"/>
  <c r="V26" s="1"/>
  <c r="T22"/>
  <c r="T18"/>
  <c r="V18" s="1"/>
  <c r="T14"/>
  <c r="V14" s="1"/>
  <c r="F47"/>
  <c r="F23"/>
  <c r="F15"/>
  <c r="F43"/>
  <c r="F35"/>
  <c r="F27"/>
  <c r="F19"/>
  <c r="J25"/>
  <c r="N49"/>
  <c r="N45"/>
  <c r="N41"/>
  <c r="N37"/>
  <c r="N33"/>
  <c r="N29"/>
  <c r="N25"/>
  <c r="N21"/>
  <c r="N17"/>
  <c r="N13"/>
  <c r="N47"/>
  <c r="N39"/>
  <c r="N31"/>
  <c r="N23"/>
  <c r="N15"/>
  <c r="V15" i="98"/>
  <c r="V19"/>
  <c r="F31" i="153"/>
  <c r="G49" i="29"/>
  <c r="F49" i="62"/>
  <c r="F12" i="153"/>
  <c r="F44"/>
  <c r="F36"/>
  <c r="F28"/>
  <c r="F20"/>
  <c r="N48"/>
  <c r="N40"/>
  <c r="N32"/>
  <c r="N24"/>
  <c r="N16"/>
  <c r="W15" i="98"/>
  <c r="I45" i="144"/>
  <c r="T45" s="1"/>
  <c r="I41"/>
  <c r="T41" s="1"/>
  <c r="I37"/>
  <c r="T37" s="1"/>
  <c r="I33"/>
  <c r="T33" s="1"/>
  <c r="I29"/>
  <c r="T29" s="1"/>
  <c r="I25"/>
  <c r="T25" s="1"/>
  <c r="I21"/>
  <c r="T21" s="1"/>
  <c r="I17"/>
  <c r="T17" s="1"/>
  <c r="I13"/>
  <c r="T13" s="1"/>
  <c r="I47"/>
  <c r="T47" s="1"/>
  <c r="I43"/>
  <c r="T43" s="1"/>
  <c r="I39"/>
  <c r="T39" s="1"/>
  <c r="I35"/>
  <c r="T35" s="1"/>
  <c r="I31"/>
  <c r="T31" s="1"/>
  <c r="I27"/>
  <c r="T27" s="1"/>
  <c r="I23"/>
  <c r="T23" s="1"/>
  <c r="I19"/>
  <c r="T19" s="1"/>
  <c r="I15"/>
  <c r="T15" s="1"/>
  <c r="I45" i="29"/>
  <c r="T45" s="1"/>
  <c r="I41"/>
  <c r="T41" s="1"/>
  <c r="I37"/>
  <c r="T37" s="1"/>
  <c r="I33"/>
  <c r="T33" s="1"/>
  <c r="I29"/>
  <c r="T29" s="1"/>
  <c r="I25"/>
  <c r="T25" s="1"/>
  <c r="I21"/>
  <c r="T21" s="1"/>
  <c r="I17"/>
  <c r="T17" s="1"/>
  <c r="I13"/>
  <c r="T13" s="1"/>
  <c r="I11"/>
  <c r="T11" s="1"/>
  <c r="R49" i="153"/>
  <c r="R45"/>
  <c r="R41"/>
  <c r="R37"/>
  <c r="R33"/>
  <c r="R29"/>
  <c r="R25"/>
  <c r="R21"/>
  <c r="R17"/>
  <c r="R13"/>
  <c r="R50"/>
  <c r="R46"/>
  <c r="R42"/>
  <c r="R38"/>
  <c r="R34"/>
  <c r="R30"/>
  <c r="R26"/>
  <c r="R22"/>
  <c r="R18"/>
  <c r="R14"/>
  <c r="R12"/>
  <c r="N12"/>
  <c r="J49"/>
  <c r="J41"/>
  <c r="J33"/>
  <c r="J17"/>
  <c r="J42"/>
  <c r="J30"/>
  <c r="J22"/>
  <c r="J18"/>
  <c r="J45"/>
  <c r="J37"/>
  <c r="J29"/>
  <c r="J21"/>
  <c r="J13"/>
  <c r="J44"/>
  <c r="J36"/>
  <c r="J28"/>
  <c r="J20"/>
  <c r="J12"/>
  <c r="H18" i="27"/>
  <c r="J18" s="1"/>
  <c r="V22" i="153" l="1"/>
  <c r="V38"/>
  <c r="I49" i="29"/>
  <c r="T49" s="1"/>
  <c r="T50" i="153"/>
  <c r="V50" s="1"/>
  <c r="I49" i="144"/>
  <c r="T49" s="1"/>
  <c r="F22" i="157"/>
  <c r="D22"/>
  <c r="C22"/>
  <c r="C50" i="101"/>
  <c r="F47" i="108"/>
  <c r="E47"/>
  <c r="C47"/>
  <c r="F47" i="105"/>
  <c r="G47"/>
  <c r="D47"/>
  <c r="E47"/>
  <c r="C47"/>
  <c r="E49" i="84"/>
  <c r="G49"/>
  <c r="G50" i="119"/>
  <c r="I50"/>
  <c r="H50"/>
  <c r="F50" i="66"/>
  <c r="E50"/>
  <c r="D50"/>
  <c r="C50"/>
  <c r="J50" i="93"/>
  <c r="I50"/>
  <c r="H50"/>
  <c r="G50"/>
  <c r="E50"/>
  <c r="F50"/>
  <c r="D50"/>
  <c r="C50"/>
  <c r="F47" i="142"/>
  <c r="E47"/>
  <c r="D47"/>
  <c r="D47" i="135"/>
  <c r="E47"/>
  <c r="F47"/>
  <c r="F47" i="124"/>
  <c r="E47"/>
  <c r="K47"/>
  <c r="J47"/>
  <c r="C47"/>
  <c r="D48" i="103"/>
  <c r="G48"/>
  <c r="C50" i="117"/>
  <c r="D50"/>
  <c r="E50"/>
  <c r="F50"/>
  <c r="C50" i="26"/>
  <c r="D50"/>
  <c r="E50"/>
  <c r="F50"/>
  <c r="C48" i="103"/>
  <c r="J50" i="16"/>
  <c r="I50"/>
  <c r="H50"/>
  <c r="F50"/>
  <c r="G50"/>
  <c r="D50"/>
  <c r="E50"/>
  <c r="C50"/>
  <c r="J26" i="115"/>
  <c r="I26"/>
  <c r="H26"/>
  <c r="G26"/>
  <c r="F26"/>
  <c r="E26"/>
  <c r="D26"/>
  <c r="C26"/>
  <c r="D47" i="155"/>
  <c r="C47"/>
  <c r="C47" i="142"/>
  <c r="E51" i="138"/>
  <c r="D51"/>
  <c r="C51"/>
  <c r="G25" i="14"/>
  <c r="E25"/>
  <c r="C26"/>
  <c r="C25"/>
  <c r="D25"/>
  <c r="H25" s="1"/>
  <c r="C16"/>
  <c r="G16"/>
  <c r="F16"/>
  <c r="F26" s="1"/>
  <c r="E16"/>
  <c r="E26" s="1"/>
  <c r="D16"/>
  <c r="I13" i="13"/>
  <c r="I14"/>
  <c r="I15"/>
  <c r="I16"/>
  <c r="I17"/>
  <c r="I18"/>
  <c r="I19"/>
  <c r="I20"/>
  <c r="I21"/>
  <c r="I22"/>
  <c r="I23"/>
  <c r="I24"/>
  <c r="I25"/>
  <c r="I26"/>
  <c r="I27"/>
  <c r="I28"/>
  <c r="I29"/>
  <c r="I30"/>
  <c r="I31"/>
  <c r="I32"/>
  <c r="I33"/>
  <c r="I34"/>
  <c r="I35"/>
  <c r="I36"/>
  <c r="I37"/>
  <c r="I38"/>
  <c r="I39"/>
  <c r="I40"/>
  <c r="I41"/>
  <c r="I42"/>
  <c r="I43"/>
  <c r="I44"/>
  <c r="I45"/>
  <c r="I46"/>
  <c r="I47"/>
  <c r="I48"/>
  <c r="I49"/>
  <c r="I12"/>
  <c r="D50"/>
  <c r="E50"/>
  <c r="F50"/>
  <c r="H50"/>
  <c r="V51" i="114"/>
  <c r="U51"/>
  <c r="R14"/>
  <c r="R15"/>
  <c r="R16"/>
  <c r="R17"/>
  <c r="R18"/>
  <c r="R19"/>
  <c r="R20"/>
  <c r="R21"/>
  <c r="R22"/>
  <c r="R23"/>
  <c r="R24"/>
  <c r="R25"/>
  <c r="R26"/>
  <c r="R27"/>
  <c r="R28"/>
  <c r="R29"/>
  <c r="R30"/>
  <c r="R31"/>
  <c r="R32"/>
  <c r="R33"/>
  <c r="R34"/>
  <c r="R35"/>
  <c r="R36"/>
  <c r="R37"/>
  <c r="R38"/>
  <c r="R39"/>
  <c r="R40"/>
  <c r="R41"/>
  <c r="R42"/>
  <c r="R43"/>
  <c r="R44"/>
  <c r="R45"/>
  <c r="R46"/>
  <c r="R47"/>
  <c r="R48"/>
  <c r="R49"/>
  <c r="R50"/>
  <c r="R13"/>
  <c r="Q14"/>
  <c r="Q15"/>
  <c r="Q16"/>
  <c r="Q17"/>
  <c r="Q18"/>
  <c r="Q19"/>
  <c r="Q20"/>
  <c r="Q21"/>
  <c r="Q22"/>
  <c r="Q23"/>
  <c r="Q24"/>
  <c r="Q25"/>
  <c r="Q26"/>
  <c r="Q27"/>
  <c r="Q28"/>
  <c r="Q29"/>
  <c r="Q30"/>
  <c r="Q31"/>
  <c r="Q32"/>
  <c r="Q33"/>
  <c r="Q34"/>
  <c r="Q35"/>
  <c r="Q36"/>
  <c r="Q37"/>
  <c r="Q38"/>
  <c r="Q39"/>
  <c r="Q40"/>
  <c r="Q41"/>
  <c r="Q42"/>
  <c r="Q43"/>
  <c r="Q44"/>
  <c r="Q45"/>
  <c r="Q46"/>
  <c r="Q47"/>
  <c r="Q48"/>
  <c r="Q49"/>
  <c r="Q50"/>
  <c r="Q13"/>
  <c r="J14"/>
  <c r="J15"/>
  <c r="J16"/>
  <c r="J17"/>
  <c r="J18"/>
  <c r="J19"/>
  <c r="J20"/>
  <c r="J21"/>
  <c r="J22"/>
  <c r="J23"/>
  <c r="J24"/>
  <c r="J25"/>
  <c r="J26"/>
  <c r="J27"/>
  <c r="J28"/>
  <c r="J29"/>
  <c r="J30"/>
  <c r="J31"/>
  <c r="J32"/>
  <c r="J33"/>
  <c r="J34"/>
  <c r="J35"/>
  <c r="J36"/>
  <c r="J37"/>
  <c r="J38"/>
  <c r="J39"/>
  <c r="J40"/>
  <c r="J41"/>
  <c r="J42"/>
  <c r="J43"/>
  <c r="J44"/>
  <c r="J45"/>
  <c r="J46"/>
  <c r="J47"/>
  <c r="J48"/>
  <c r="J49"/>
  <c r="J50"/>
  <c r="J51"/>
  <c r="J13"/>
  <c r="M14"/>
  <c r="M15"/>
  <c r="M16"/>
  <c r="M17"/>
  <c r="M18"/>
  <c r="M19"/>
  <c r="M20"/>
  <c r="M21"/>
  <c r="M22"/>
  <c r="M23"/>
  <c r="M24"/>
  <c r="M25"/>
  <c r="M26"/>
  <c r="M27"/>
  <c r="M28"/>
  <c r="M29"/>
  <c r="M30"/>
  <c r="M31"/>
  <c r="M32"/>
  <c r="M33"/>
  <c r="M34"/>
  <c r="M35"/>
  <c r="M36"/>
  <c r="M37"/>
  <c r="M38"/>
  <c r="M39"/>
  <c r="M40"/>
  <c r="M41"/>
  <c r="M42"/>
  <c r="M43"/>
  <c r="M44"/>
  <c r="M45"/>
  <c r="M46"/>
  <c r="M47"/>
  <c r="M48"/>
  <c r="M49"/>
  <c r="M50"/>
  <c r="M13"/>
  <c r="L51"/>
  <c r="R51" s="1"/>
  <c r="K51"/>
  <c r="M51" s="1"/>
  <c r="P14"/>
  <c r="P15"/>
  <c r="P16"/>
  <c r="P17"/>
  <c r="P18"/>
  <c r="P19"/>
  <c r="P20"/>
  <c r="P21"/>
  <c r="P22"/>
  <c r="P23"/>
  <c r="P24"/>
  <c r="P25"/>
  <c r="P26"/>
  <c r="P27"/>
  <c r="P28"/>
  <c r="P29"/>
  <c r="P30"/>
  <c r="P31"/>
  <c r="P32"/>
  <c r="P33"/>
  <c r="P34"/>
  <c r="P35"/>
  <c r="P36"/>
  <c r="P37"/>
  <c r="P38"/>
  <c r="P39"/>
  <c r="P40"/>
  <c r="P41"/>
  <c r="P42"/>
  <c r="P43"/>
  <c r="P44"/>
  <c r="P45"/>
  <c r="P46"/>
  <c r="P47"/>
  <c r="P48"/>
  <c r="P49"/>
  <c r="P50"/>
  <c r="P13"/>
  <c r="N51"/>
  <c r="P51" s="1"/>
  <c r="G14"/>
  <c r="G15"/>
  <c r="G16"/>
  <c r="G17"/>
  <c r="G18"/>
  <c r="G19"/>
  <c r="G20"/>
  <c r="G21"/>
  <c r="G22"/>
  <c r="G23"/>
  <c r="G24"/>
  <c r="G25"/>
  <c r="G26"/>
  <c r="G27"/>
  <c r="G28"/>
  <c r="G29"/>
  <c r="G30"/>
  <c r="G31"/>
  <c r="G32"/>
  <c r="G33"/>
  <c r="G34"/>
  <c r="G35"/>
  <c r="G36"/>
  <c r="G37"/>
  <c r="G38"/>
  <c r="G39"/>
  <c r="G40"/>
  <c r="G41"/>
  <c r="G42"/>
  <c r="G43"/>
  <c r="G44"/>
  <c r="G45"/>
  <c r="G46"/>
  <c r="G47"/>
  <c r="G48"/>
  <c r="G49"/>
  <c r="G50"/>
  <c r="G13"/>
  <c r="F51"/>
  <c r="E51"/>
  <c r="G51" s="1"/>
  <c r="C51"/>
  <c r="D51"/>
  <c r="V52" i="88"/>
  <c r="U52"/>
  <c r="R15"/>
  <c r="R16"/>
  <c r="R17"/>
  <c r="R18"/>
  <c r="R19"/>
  <c r="R20"/>
  <c r="R21"/>
  <c r="R22"/>
  <c r="R23"/>
  <c r="R24"/>
  <c r="R25"/>
  <c r="R26"/>
  <c r="R27"/>
  <c r="R28"/>
  <c r="R29"/>
  <c r="R30"/>
  <c r="R31"/>
  <c r="R32"/>
  <c r="R33"/>
  <c r="R34"/>
  <c r="R35"/>
  <c r="R36"/>
  <c r="R37"/>
  <c r="R38"/>
  <c r="R39"/>
  <c r="R40"/>
  <c r="R41"/>
  <c r="R42"/>
  <c r="R43"/>
  <c r="R44"/>
  <c r="R45"/>
  <c r="R46"/>
  <c r="R47"/>
  <c r="R48"/>
  <c r="R49"/>
  <c r="R50"/>
  <c r="R51"/>
  <c r="R14"/>
  <c r="Q15"/>
  <c r="Q16"/>
  <c r="Q17"/>
  <c r="Q18"/>
  <c r="Q19"/>
  <c r="Q20"/>
  <c r="Q21"/>
  <c r="Q22"/>
  <c r="Q23"/>
  <c r="Q24"/>
  <c r="Q25"/>
  <c r="Q26"/>
  <c r="Q27"/>
  <c r="Q28"/>
  <c r="Q29"/>
  <c r="Q30"/>
  <c r="Q31"/>
  <c r="Q32"/>
  <c r="Q33"/>
  <c r="Q34"/>
  <c r="Q35"/>
  <c r="Q36"/>
  <c r="Q37"/>
  <c r="Q38"/>
  <c r="Q39"/>
  <c r="Q40"/>
  <c r="Q41"/>
  <c r="Q42"/>
  <c r="Q43"/>
  <c r="Q44"/>
  <c r="Q45"/>
  <c r="Q46"/>
  <c r="Q47"/>
  <c r="Q48"/>
  <c r="Q49"/>
  <c r="Q50"/>
  <c r="Q51"/>
  <c r="Q14"/>
  <c r="M15"/>
  <c r="M16"/>
  <c r="M17"/>
  <c r="M18"/>
  <c r="M19"/>
  <c r="M20"/>
  <c r="M21"/>
  <c r="M22"/>
  <c r="M23"/>
  <c r="M24"/>
  <c r="M25"/>
  <c r="M26"/>
  <c r="M27"/>
  <c r="M28"/>
  <c r="M29"/>
  <c r="M30"/>
  <c r="M31"/>
  <c r="M32"/>
  <c r="M33"/>
  <c r="M34"/>
  <c r="M35"/>
  <c r="M36"/>
  <c r="M37"/>
  <c r="M38"/>
  <c r="M39"/>
  <c r="M40"/>
  <c r="M41"/>
  <c r="M42"/>
  <c r="M43"/>
  <c r="M44"/>
  <c r="M45"/>
  <c r="M46"/>
  <c r="M47"/>
  <c r="M48"/>
  <c r="M49"/>
  <c r="M50"/>
  <c r="M51"/>
  <c r="M14"/>
  <c r="J15"/>
  <c r="J16"/>
  <c r="J17"/>
  <c r="J18"/>
  <c r="J19"/>
  <c r="J20"/>
  <c r="J21"/>
  <c r="J22"/>
  <c r="J23"/>
  <c r="J24"/>
  <c r="J25"/>
  <c r="J26"/>
  <c r="J27"/>
  <c r="J28"/>
  <c r="J29"/>
  <c r="J30"/>
  <c r="J31"/>
  <c r="J32"/>
  <c r="J33"/>
  <c r="J34"/>
  <c r="J35"/>
  <c r="J36"/>
  <c r="J37"/>
  <c r="J38"/>
  <c r="J39"/>
  <c r="J40"/>
  <c r="J41"/>
  <c r="J42"/>
  <c r="J43"/>
  <c r="J44"/>
  <c r="J45"/>
  <c r="J46"/>
  <c r="J47"/>
  <c r="J48"/>
  <c r="J49"/>
  <c r="J50"/>
  <c r="J51"/>
  <c r="J14"/>
  <c r="I52"/>
  <c r="H52"/>
  <c r="J52" s="1"/>
  <c r="P15"/>
  <c r="P16"/>
  <c r="P17"/>
  <c r="P18"/>
  <c r="P19"/>
  <c r="P20"/>
  <c r="P21"/>
  <c r="P22"/>
  <c r="P23"/>
  <c r="P24"/>
  <c r="P25"/>
  <c r="P26"/>
  <c r="P27"/>
  <c r="P28"/>
  <c r="P29"/>
  <c r="P30"/>
  <c r="P31"/>
  <c r="P32"/>
  <c r="P33"/>
  <c r="P34"/>
  <c r="P35"/>
  <c r="P36"/>
  <c r="P37"/>
  <c r="P38"/>
  <c r="P39"/>
  <c r="P40"/>
  <c r="P41"/>
  <c r="P42"/>
  <c r="P43"/>
  <c r="P44"/>
  <c r="P45"/>
  <c r="P46"/>
  <c r="P47"/>
  <c r="P48"/>
  <c r="P49"/>
  <c r="P50"/>
  <c r="P51"/>
  <c r="P14"/>
  <c r="O52"/>
  <c r="P52" s="1"/>
  <c r="L52"/>
  <c r="G15"/>
  <c r="G16"/>
  <c r="G17"/>
  <c r="G18"/>
  <c r="G19"/>
  <c r="G20"/>
  <c r="G21"/>
  <c r="G22"/>
  <c r="G23"/>
  <c r="G24"/>
  <c r="G25"/>
  <c r="G26"/>
  <c r="G27"/>
  <c r="G28"/>
  <c r="G29"/>
  <c r="G30"/>
  <c r="G31"/>
  <c r="G32"/>
  <c r="G33"/>
  <c r="G34"/>
  <c r="G35"/>
  <c r="G36"/>
  <c r="G37"/>
  <c r="G38"/>
  <c r="G39"/>
  <c r="G40"/>
  <c r="G41"/>
  <c r="G42"/>
  <c r="G43"/>
  <c r="G44"/>
  <c r="G45"/>
  <c r="G46"/>
  <c r="G47"/>
  <c r="G48"/>
  <c r="G49"/>
  <c r="G50"/>
  <c r="G51"/>
  <c r="G14"/>
  <c r="F52"/>
  <c r="E52"/>
  <c r="G52" s="1"/>
  <c r="D52"/>
  <c r="C52"/>
  <c r="P14" i="75"/>
  <c r="P15"/>
  <c r="P16"/>
  <c r="P17"/>
  <c r="P18"/>
  <c r="P19"/>
  <c r="P20"/>
  <c r="P21"/>
  <c r="P22"/>
  <c r="P23"/>
  <c r="P24"/>
  <c r="P25"/>
  <c r="P26"/>
  <c r="P27"/>
  <c r="P28"/>
  <c r="P29"/>
  <c r="P30"/>
  <c r="P31"/>
  <c r="P32"/>
  <c r="P33"/>
  <c r="P34"/>
  <c r="P35"/>
  <c r="P36"/>
  <c r="P37"/>
  <c r="P38"/>
  <c r="P39"/>
  <c r="P40"/>
  <c r="P41"/>
  <c r="P42"/>
  <c r="P43"/>
  <c r="P44"/>
  <c r="P45"/>
  <c r="P46"/>
  <c r="P47"/>
  <c r="P48"/>
  <c r="P49"/>
  <c r="P50"/>
  <c r="P13"/>
  <c r="O14"/>
  <c r="Q14" s="1"/>
  <c r="O15"/>
  <c r="Q15" s="1"/>
  <c r="O16"/>
  <c r="Q16" s="1"/>
  <c r="O17"/>
  <c r="Q17" s="1"/>
  <c r="O18"/>
  <c r="Q18" s="1"/>
  <c r="O19"/>
  <c r="O20"/>
  <c r="Q20" s="1"/>
  <c r="O21"/>
  <c r="Q21" s="1"/>
  <c r="O22"/>
  <c r="Q22" s="1"/>
  <c r="O23"/>
  <c r="Q23" s="1"/>
  <c r="O24"/>
  <c r="Q24" s="1"/>
  <c r="O25"/>
  <c r="Q25" s="1"/>
  <c r="O26"/>
  <c r="Q26" s="1"/>
  <c r="O27"/>
  <c r="O28"/>
  <c r="Q28" s="1"/>
  <c r="O29"/>
  <c r="Q29" s="1"/>
  <c r="O30"/>
  <c r="Q30" s="1"/>
  <c r="O31"/>
  <c r="Q31" s="1"/>
  <c r="O32"/>
  <c r="Q32" s="1"/>
  <c r="O33"/>
  <c r="Q33" s="1"/>
  <c r="O34"/>
  <c r="Q34" s="1"/>
  <c r="O35"/>
  <c r="O36"/>
  <c r="Q36" s="1"/>
  <c r="O37"/>
  <c r="Q37" s="1"/>
  <c r="O38"/>
  <c r="Q38" s="1"/>
  <c r="O39"/>
  <c r="Q39" s="1"/>
  <c r="O40"/>
  <c r="Q40" s="1"/>
  <c r="O41"/>
  <c r="Q41" s="1"/>
  <c r="O42"/>
  <c r="Q42" s="1"/>
  <c r="O43"/>
  <c r="O44"/>
  <c r="Q44" s="1"/>
  <c r="O45"/>
  <c r="Q45" s="1"/>
  <c r="O46"/>
  <c r="Q46" s="1"/>
  <c r="O47"/>
  <c r="Q47" s="1"/>
  <c r="O48"/>
  <c r="Q48" s="1"/>
  <c r="O49"/>
  <c r="Q49" s="1"/>
  <c r="O50"/>
  <c r="Q50" s="1"/>
  <c r="O13"/>
  <c r="Q13" s="1"/>
  <c r="H14"/>
  <c r="H15"/>
  <c r="H16"/>
  <c r="H17"/>
  <c r="H18"/>
  <c r="H19"/>
  <c r="H20"/>
  <c r="H21"/>
  <c r="H22"/>
  <c r="H23"/>
  <c r="H24"/>
  <c r="H25"/>
  <c r="H26"/>
  <c r="H27"/>
  <c r="H28"/>
  <c r="H29"/>
  <c r="H30"/>
  <c r="H31"/>
  <c r="H32"/>
  <c r="H33"/>
  <c r="H34"/>
  <c r="H35"/>
  <c r="H36"/>
  <c r="H37"/>
  <c r="H38"/>
  <c r="H39"/>
  <c r="H40"/>
  <c r="H41"/>
  <c r="H42"/>
  <c r="H43"/>
  <c r="H44"/>
  <c r="H45"/>
  <c r="H46"/>
  <c r="H47"/>
  <c r="H48"/>
  <c r="H49"/>
  <c r="H50"/>
  <c r="H13"/>
  <c r="G51"/>
  <c r="F51"/>
  <c r="P15" i="7"/>
  <c r="P16"/>
  <c r="P17"/>
  <c r="P18"/>
  <c r="P19"/>
  <c r="P20"/>
  <c r="P21"/>
  <c r="P22"/>
  <c r="P23"/>
  <c r="P24"/>
  <c r="P25"/>
  <c r="P26"/>
  <c r="P27"/>
  <c r="P28"/>
  <c r="P29"/>
  <c r="P30"/>
  <c r="P31"/>
  <c r="P32"/>
  <c r="P33"/>
  <c r="P34"/>
  <c r="P35"/>
  <c r="P36"/>
  <c r="P37"/>
  <c r="P38"/>
  <c r="P39"/>
  <c r="P40"/>
  <c r="P41"/>
  <c r="P42"/>
  <c r="P43"/>
  <c r="P44"/>
  <c r="P45"/>
  <c r="P46"/>
  <c r="P47"/>
  <c r="P48"/>
  <c r="P49"/>
  <c r="P50"/>
  <c r="P51"/>
  <c r="P14"/>
  <c r="O15"/>
  <c r="Q15" s="1"/>
  <c r="O16"/>
  <c r="Q16" s="1"/>
  <c r="O17"/>
  <c r="O18"/>
  <c r="O19"/>
  <c r="Q19" s="1"/>
  <c r="O20"/>
  <c r="Q20" s="1"/>
  <c r="O21"/>
  <c r="O22"/>
  <c r="O23"/>
  <c r="Q23" s="1"/>
  <c r="O24"/>
  <c r="Q24" s="1"/>
  <c r="O25"/>
  <c r="O26"/>
  <c r="O27"/>
  <c r="Q27" s="1"/>
  <c r="O28"/>
  <c r="Q28" s="1"/>
  <c r="O29"/>
  <c r="O30"/>
  <c r="O31"/>
  <c r="Q31" s="1"/>
  <c r="O32"/>
  <c r="Q32" s="1"/>
  <c r="O33"/>
  <c r="O34"/>
  <c r="O35"/>
  <c r="Q35" s="1"/>
  <c r="O36"/>
  <c r="Q36" s="1"/>
  <c r="O37"/>
  <c r="O38"/>
  <c r="O39"/>
  <c r="Q39" s="1"/>
  <c r="O40"/>
  <c r="Q40" s="1"/>
  <c r="O41"/>
  <c r="O42"/>
  <c r="O43"/>
  <c r="Q43" s="1"/>
  <c r="O44"/>
  <c r="Q44" s="1"/>
  <c r="O45"/>
  <c r="O46"/>
  <c r="O47"/>
  <c r="Q47" s="1"/>
  <c r="O48"/>
  <c r="Q48" s="1"/>
  <c r="O49"/>
  <c r="O50"/>
  <c r="O51"/>
  <c r="Q51" s="1"/>
  <c r="O14"/>
  <c r="Q14" s="1"/>
  <c r="N14" i="75"/>
  <c r="N15"/>
  <c r="N16"/>
  <c r="N17"/>
  <c r="N18"/>
  <c r="N19"/>
  <c r="N20"/>
  <c r="N21"/>
  <c r="N22"/>
  <c r="N23"/>
  <c r="N24"/>
  <c r="N25"/>
  <c r="N26"/>
  <c r="N27"/>
  <c r="N28"/>
  <c r="N29"/>
  <c r="N30"/>
  <c r="N31"/>
  <c r="N32"/>
  <c r="N33"/>
  <c r="N34"/>
  <c r="N35"/>
  <c r="N36"/>
  <c r="N37"/>
  <c r="N38"/>
  <c r="N39"/>
  <c r="N40"/>
  <c r="N41"/>
  <c r="N42"/>
  <c r="N43"/>
  <c r="N44"/>
  <c r="N45"/>
  <c r="N46"/>
  <c r="N47"/>
  <c r="N48"/>
  <c r="N49"/>
  <c r="N50"/>
  <c r="N13"/>
  <c r="K14"/>
  <c r="K15"/>
  <c r="K16"/>
  <c r="K17"/>
  <c r="K18"/>
  <c r="K19"/>
  <c r="K20"/>
  <c r="K21"/>
  <c r="K22"/>
  <c r="K23"/>
  <c r="K24"/>
  <c r="K25"/>
  <c r="K26"/>
  <c r="K27"/>
  <c r="K28"/>
  <c r="K29"/>
  <c r="K30"/>
  <c r="K31"/>
  <c r="K32"/>
  <c r="K33"/>
  <c r="K34"/>
  <c r="K35"/>
  <c r="K36"/>
  <c r="K37"/>
  <c r="K38"/>
  <c r="K39"/>
  <c r="K40"/>
  <c r="K41"/>
  <c r="K42"/>
  <c r="K43"/>
  <c r="K44"/>
  <c r="K45"/>
  <c r="K46"/>
  <c r="K47"/>
  <c r="K48"/>
  <c r="K49"/>
  <c r="K50"/>
  <c r="K13"/>
  <c r="J51"/>
  <c r="I51"/>
  <c r="N51"/>
  <c r="E14"/>
  <c r="E15"/>
  <c r="E16"/>
  <c r="E17"/>
  <c r="E18"/>
  <c r="E19"/>
  <c r="E20"/>
  <c r="E21"/>
  <c r="E22"/>
  <c r="E23"/>
  <c r="E24"/>
  <c r="E25"/>
  <c r="E26"/>
  <c r="E27"/>
  <c r="E28"/>
  <c r="E29"/>
  <c r="E30"/>
  <c r="E31"/>
  <c r="E32"/>
  <c r="E33"/>
  <c r="E34"/>
  <c r="E35"/>
  <c r="E36"/>
  <c r="E37"/>
  <c r="E38"/>
  <c r="E39"/>
  <c r="E40"/>
  <c r="E41"/>
  <c r="E42"/>
  <c r="E43"/>
  <c r="E44"/>
  <c r="E45"/>
  <c r="E46"/>
  <c r="E47"/>
  <c r="E48"/>
  <c r="E49"/>
  <c r="E50"/>
  <c r="E13"/>
  <c r="D51"/>
  <c r="C51"/>
  <c r="H15" i="7"/>
  <c r="H16"/>
  <c r="H17"/>
  <c r="H18"/>
  <c r="H19"/>
  <c r="H20"/>
  <c r="H21"/>
  <c r="H22"/>
  <c r="H23"/>
  <c r="H24"/>
  <c r="H25"/>
  <c r="H26"/>
  <c r="H27"/>
  <c r="H28"/>
  <c r="H29"/>
  <c r="H30"/>
  <c r="H31"/>
  <c r="H32"/>
  <c r="H33"/>
  <c r="H34"/>
  <c r="H35"/>
  <c r="H36"/>
  <c r="H37"/>
  <c r="H38"/>
  <c r="H39"/>
  <c r="H40"/>
  <c r="H41"/>
  <c r="H42"/>
  <c r="H43"/>
  <c r="H44"/>
  <c r="H45"/>
  <c r="H46"/>
  <c r="H47"/>
  <c r="H48"/>
  <c r="H49"/>
  <c r="H50"/>
  <c r="H51"/>
  <c r="H14"/>
  <c r="G52"/>
  <c r="F52"/>
  <c r="K15"/>
  <c r="K16"/>
  <c r="K17"/>
  <c r="K18"/>
  <c r="K19"/>
  <c r="K20"/>
  <c r="K21"/>
  <c r="K22"/>
  <c r="K23"/>
  <c r="K24"/>
  <c r="K25"/>
  <c r="K26"/>
  <c r="K27"/>
  <c r="K28"/>
  <c r="K29"/>
  <c r="K30"/>
  <c r="K31"/>
  <c r="K32"/>
  <c r="K33"/>
  <c r="K34"/>
  <c r="K35"/>
  <c r="K36"/>
  <c r="K37"/>
  <c r="K38"/>
  <c r="K39"/>
  <c r="K40"/>
  <c r="K41"/>
  <c r="K42"/>
  <c r="K43"/>
  <c r="K44"/>
  <c r="K45"/>
  <c r="K46"/>
  <c r="K47"/>
  <c r="K48"/>
  <c r="K49"/>
  <c r="K50"/>
  <c r="K51"/>
  <c r="K52"/>
  <c r="K14"/>
  <c r="N15"/>
  <c r="N16"/>
  <c r="N17"/>
  <c r="N18"/>
  <c r="N19"/>
  <c r="N20"/>
  <c r="N21"/>
  <c r="N22"/>
  <c r="N23"/>
  <c r="N24"/>
  <c r="N25"/>
  <c r="N26"/>
  <c r="N27"/>
  <c r="N28"/>
  <c r="N29"/>
  <c r="N30"/>
  <c r="N31"/>
  <c r="N32"/>
  <c r="N33"/>
  <c r="N34"/>
  <c r="N35"/>
  <c r="N36"/>
  <c r="N37"/>
  <c r="N38"/>
  <c r="N39"/>
  <c r="N40"/>
  <c r="N41"/>
  <c r="N42"/>
  <c r="N43"/>
  <c r="N44"/>
  <c r="N45"/>
  <c r="N46"/>
  <c r="N47"/>
  <c r="N48"/>
  <c r="N49"/>
  <c r="N50"/>
  <c r="N51"/>
  <c r="N14"/>
  <c r="M52"/>
  <c r="L52"/>
  <c r="O52" s="1"/>
  <c r="P51" i="75" l="1"/>
  <c r="O51"/>
  <c r="K51"/>
  <c r="E51"/>
  <c r="G26" i="14"/>
  <c r="H16"/>
  <c r="I50" i="13"/>
  <c r="S13" i="114"/>
  <c r="S48"/>
  <c r="S44"/>
  <c r="S40"/>
  <c r="S36"/>
  <c r="S32"/>
  <c r="S28"/>
  <c r="S24"/>
  <c r="S20"/>
  <c r="S16"/>
  <c r="S50"/>
  <c r="S42"/>
  <c r="S34"/>
  <c r="S26"/>
  <c r="S18"/>
  <c r="S47"/>
  <c r="S39"/>
  <c r="S19"/>
  <c r="S46"/>
  <c r="S38"/>
  <c r="S30"/>
  <c r="S22"/>
  <c r="S14"/>
  <c r="S51"/>
  <c r="S43"/>
  <c r="S35"/>
  <c r="S31"/>
  <c r="S27"/>
  <c r="S23"/>
  <c r="S15"/>
  <c r="Q51"/>
  <c r="S49"/>
  <c r="S45"/>
  <c r="S41"/>
  <c r="S37"/>
  <c r="S33"/>
  <c r="S29"/>
  <c r="S25"/>
  <c r="S21"/>
  <c r="S17"/>
  <c r="S51" i="88"/>
  <c r="S47"/>
  <c r="S43"/>
  <c r="S39"/>
  <c r="S35"/>
  <c r="S31"/>
  <c r="S27"/>
  <c r="S23"/>
  <c r="S19"/>
  <c r="S15"/>
  <c r="S48"/>
  <c r="S44"/>
  <c r="S40"/>
  <c r="S36"/>
  <c r="S32"/>
  <c r="S28"/>
  <c r="S24"/>
  <c r="S20"/>
  <c r="S16"/>
  <c r="Q49" i="7"/>
  <c r="Q45"/>
  <c r="Q41"/>
  <c r="Q37"/>
  <c r="Q33"/>
  <c r="Q29"/>
  <c r="Q25"/>
  <c r="Q21"/>
  <c r="Q17"/>
  <c r="Q50"/>
  <c r="Q46"/>
  <c r="Q42"/>
  <c r="Q38"/>
  <c r="Q34"/>
  <c r="Q30"/>
  <c r="Q26"/>
  <c r="Q22"/>
  <c r="Q18"/>
  <c r="H52"/>
  <c r="Q43" i="75"/>
  <c r="Q35"/>
  <c r="Q27"/>
  <c r="Q19"/>
  <c r="N52" i="7"/>
  <c r="H26" i="14"/>
  <c r="Q51" i="75"/>
  <c r="P52" i="7"/>
  <c r="Q52" s="1"/>
  <c r="H51" i="75"/>
  <c r="S49" i="88"/>
  <c r="S45"/>
  <c r="S41"/>
  <c r="S37"/>
  <c r="S33"/>
  <c r="S29"/>
  <c r="S25"/>
  <c r="S21"/>
  <c r="S17"/>
  <c r="Q52"/>
  <c r="S14"/>
  <c r="S50"/>
  <c r="S46"/>
  <c r="S42"/>
  <c r="S38"/>
  <c r="S34"/>
  <c r="S30"/>
  <c r="S26"/>
  <c r="S22"/>
  <c r="S18"/>
  <c r="R52"/>
  <c r="D26" i="14"/>
  <c r="M52" i="88"/>
  <c r="S52" s="1"/>
  <c r="E15" i="7"/>
  <c r="E16"/>
  <c r="E17"/>
  <c r="E18"/>
  <c r="E19"/>
  <c r="E20"/>
  <c r="E21"/>
  <c r="E22"/>
  <c r="E23"/>
  <c r="E24"/>
  <c r="E25"/>
  <c r="E26"/>
  <c r="E27"/>
  <c r="E28"/>
  <c r="E29"/>
  <c r="E30"/>
  <c r="E31"/>
  <c r="E32"/>
  <c r="E33"/>
  <c r="E34"/>
  <c r="E35"/>
  <c r="E36"/>
  <c r="E37"/>
  <c r="E38"/>
  <c r="E39"/>
  <c r="E40"/>
  <c r="E41"/>
  <c r="E42"/>
  <c r="E43"/>
  <c r="E44"/>
  <c r="E45"/>
  <c r="E46"/>
  <c r="E47"/>
  <c r="E48"/>
  <c r="E49"/>
  <c r="E50"/>
  <c r="E51"/>
  <c r="E14"/>
  <c r="D52"/>
  <c r="C52"/>
  <c r="E52" l="1"/>
  <c r="K14" i="86"/>
  <c r="K15"/>
  <c r="K16"/>
  <c r="K17"/>
  <c r="K18"/>
  <c r="K19"/>
  <c r="K20"/>
  <c r="K21"/>
  <c r="K22"/>
  <c r="K23"/>
  <c r="K24"/>
  <c r="K25"/>
  <c r="K26"/>
  <c r="K27"/>
  <c r="K28"/>
  <c r="K29"/>
  <c r="K30"/>
  <c r="K31"/>
  <c r="K32"/>
  <c r="K33"/>
  <c r="K34"/>
  <c r="K35"/>
  <c r="K36"/>
  <c r="K37"/>
  <c r="K38"/>
  <c r="K39"/>
  <c r="K40"/>
  <c r="K41"/>
  <c r="K42"/>
  <c r="K43"/>
  <c r="K44"/>
  <c r="K45"/>
  <c r="K46"/>
  <c r="K47"/>
  <c r="K48"/>
  <c r="K49"/>
  <c r="K50"/>
  <c r="K13"/>
  <c r="J14"/>
  <c r="J15"/>
  <c r="J16"/>
  <c r="J17"/>
  <c r="J18"/>
  <c r="J19"/>
  <c r="J20"/>
  <c r="J21"/>
  <c r="J22"/>
  <c r="J23"/>
  <c r="J24"/>
  <c r="J25"/>
  <c r="J26"/>
  <c r="J27"/>
  <c r="J28"/>
  <c r="J29"/>
  <c r="J30"/>
  <c r="J31"/>
  <c r="J32"/>
  <c r="J33"/>
  <c r="J34"/>
  <c r="J35"/>
  <c r="J36"/>
  <c r="J37"/>
  <c r="J38"/>
  <c r="J39"/>
  <c r="J40"/>
  <c r="J41"/>
  <c r="J42"/>
  <c r="J43"/>
  <c r="J44"/>
  <c r="J45"/>
  <c r="J46"/>
  <c r="J47"/>
  <c r="J48"/>
  <c r="J49"/>
  <c r="J50"/>
  <c r="J13"/>
  <c r="H51"/>
  <c r="I51"/>
  <c r="F51"/>
  <c r="G51"/>
  <c r="C51"/>
  <c r="E51"/>
  <c r="D51"/>
  <c r="G13" i="74"/>
  <c r="G14"/>
  <c r="G15"/>
  <c r="G16"/>
  <c r="G17"/>
  <c r="G18"/>
  <c r="G19"/>
  <c r="G20"/>
  <c r="G21"/>
  <c r="G22"/>
  <c r="G23"/>
  <c r="G24"/>
  <c r="G25"/>
  <c r="G26"/>
  <c r="G27"/>
  <c r="G28"/>
  <c r="G29"/>
  <c r="G30"/>
  <c r="G31"/>
  <c r="G32"/>
  <c r="G33"/>
  <c r="G34"/>
  <c r="G35"/>
  <c r="G36"/>
  <c r="G37"/>
  <c r="G38"/>
  <c r="G39"/>
  <c r="G40"/>
  <c r="G41"/>
  <c r="G42"/>
  <c r="G43"/>
  <c r="G44"/>
  <c r="G45"/>
  <c r="G46"/>
  <c r="G47"/>
  <c r="G48"/>
  <c r="G49"/>
  <c r="G12"/>
  <c r="C50"/>
  <c r="E50"/>
  <c r="F50"/>
  <c r="G13" i="5"/>
  <c r="G14"/>
  <c r="G15"/>
  <c r="G16"/>
  <c r="G17"/>
  <c r="G18"/>
  <c r="G19"/>
  <c r="G20"/>
  <c r="G21"/>
  <c r="G22"/>
  <c r="G23"/>
  <c r="G24"/>
  <c r="G25"/>
  <c r="G26"/>
  <c r="G27"/>
  <c r="G28"/>
  <c r="G29"/>
  <c r="G30"/>
  <c r="G31"/>
  <c r="G32"/>
  <c r="G33"/>
  <c r="G34"/>
  <c r="G35"/>
  <c r="G36"/>
  <c r="G37"/>
  <c r="G38"/>
  <c r="G39"/>
  <c r="G40"/>
  <c r="G41"/>
  <c r="G42"/>
  <c r="G43"/>
  <c r="G44"/>
  <c r="G45"/>
  <c r="G46"/>
  <c r="G47"/>
  <c r="G48"/>
  <c r="G49"/>
  <c r="G12"/>
  <c r="C50"/>
  <c r="E50"/>
  <c r="F50"/>
  <c r="J51" i="86" l="1"/>
  <c r="K51"/>
  <c r="G50" i="74"/>
  <c r="G50" i="5"/>
  <c r="C27" i="96"/>
  <c r="D27"/>
  <c r="E27"/>
  <c r="G27"/>
  <c r="H27"/>
  <c r="I27"/>
  <c r="K27"/>
  <c r="L27"/>
  <c r="M27"/>
  <c r="Q20"/>
  <c r="U20" s="1"/>
  <c r="P20"/>
  <c r="T20" s="1"/>
  <c r="O20"/>
  <c r="S20" s="1"/>
  <c r="N20"/>
  <c r="Q19"/>
  <c r="U19" s="1"/>
  <c r="P19"/>
  <c r="T19" s="1"/>
  <c r="O19"/>
  <c r="N19"/>
  <c r="J20"/>
  <c r="J19"/>
  <c r="Q18"/>
  <c r="U18" s="1"/>
  <c r="P18"/>
  <c r="T18" s="1"/>
  <c r="O18"/>
  <c r="N18"/>
  <c r="J18"/>
  <c r="Q17"/>
  <c r="U17" s="1"/>
  <c r="P17"/>
  <c r="T17" s="1"/>
  <c r="O17"/>
  <c r="S17" s="1"/>
  <c r="N17"/>
  <c r="J17"/>
  <c r="Q16"/>
  <c r="Q27" s="1"/>
  <c r="P16"/>
  <c r="T16" s="1"/>
  <c r="O16"/>
  <c r="S16" s="1"/>
  <c r="N16"/>
  <c r="J16"/>
  <c r="F16"/>
  <c r="F17"/>
  <c r="F18"/>
  <c r="F19"/>
  <c r="F20"/>
  <c r="J44" i="127"/>
  <c r="F44"/>
  <c r="F27" i="96" l="1"/>
  <c r="T27"/>
  <c r="R19"/>
  <c r="R20"/>
  <c r="R18"/>
  <c r="V17"/>
  <c r="U16"/>
  <c r="U27" s="1"/>
  <c r="P27"/>
  <c r="N27"/>
  <c r="J27"/>
  <c r="V20"/>
  <c r="S18"/>
  <c r="V18" s="1"/>
  <c r="O27"/>
  <c r="S19"/>
  <c r="V19" s="1"/>
  <c r="R16"/>
  <c r="R17"/>
  <c r="C47" i="141"/>
  <c r="D47"/>
  <c r="F47"/>
  <c r="E47"/>
  <c r="R27" i="96" l="1"/>
  <c r="V16"/>
  <c r="V27" s="1"/>
  <c r="S27"/>
  <c r="L11" i="47"/>
  <c r="L12" i="60"/>
  <c r="L13"/>
  <c r="L14"/>
  <c r="L15"/>
  <c r="L16"/>
  <c r="L17"/>
  <c r="L18"/>
  <c r="L19"/>
  <c r="L20"/>
  <c r="L21"/>
  <c r="L22"/>
  <c r="L23"/>
  <c r="L24"/>
  <c r="L25"/>
  <c r="L26"/>
  <c r="L27"/>
  <c r="L28"/>
  <c r="L29"/>
  <c r="L30"/>
  <c r="L31"/>
  <c r="L32"/>
  <c r="L33"/>
  <c r="L34"/>
  <c r="L35"/>
  <c r="L36"/>
  <c r="L37"/>
  <c r="L38"/>
  <c r="L39"/>
  <c r="L40"/>
  <c r="L41"/>
  <c r="L42"/>
  <c r="L43"/>
  <c r="L44"/>
  <c r="L45"/>
  <c r="L46"/>
  <c r="L47"/>
  <c r="L48"/>
  <c r="H49"/>
  <c r="L11"/>
  <c r="K49"/>
  <c r="I49"/>
  <c r="J13" i="111"/>
  <c r="J14"/>
  <c r="J15"/>
  <c r="J16"/>
  <c r="J17"/>
  <c r="J18"/>
  <c r="J19"/>
  <c r="J20"/>
  <c r="J21"/>
  <c r="J22"/>
  <c r="J23"/>
  <c r="J24"/>
  <c r="J25"/>
  <c r="J26"/>
  <c r="J27"/>
  <c r="J28"/>
  <c r="J29"/>
  <c r="J30"/>
  <c r="J31"/>
  <c r="J32"/>
  <c r="J33"/>
  <c r="J34"/>
  <c r="J35"/>
  <c r="J36"/>
  <c r="J37"/>
  <c r="J38"/>
  <c r="J39"/>
  <c r="J40"/>
  <c r="J41"/>
  <c r="J42"/>
  <c r="J43"/>
  <c r="J44"/>
  <c r="J45"/>
  <c r="J46"/>
  <c r="J47"/>
  <c r="J48"/>
  <c r="J49"/>
  <c r="J12"/>
  <c r="H50"/>
  <c r="J50" s="1"/>
  <c r="G50"/>
  <c r="F13"/>
  <c r="F14"/>
  <c r="F15"/>
  <c r="F16"/>
  <c r="F17"/>
  <c r="F18"/>
  <c r="F19"/>
  <c r="F20"/>
  <c r="F21"/>
  <c r="F22"/>
  <c r="F23"/>
  <c r="F24"/>
  <c r="F25"/>
  <c r="F26"/>
  <c r="F27"/>
  <c r="F28"/>
  <c r="F29"/>
  <c r="F30"/>
  <c r="F31"/>
  <c r="F32"/>
  <c r="F33"/>
  <c r="F34"/>
  <c r="F35"/>
  <c r="F36"/>
  <c r="F37"/>
  <c r="F38"/>
  <c r="F39"/>
  <c r="F40"/>
  <c r="F41"/>
  <c r="F42"/>
  <c r="F43"/>
  <c r="F44"/>
  <c r="F45"/>
  <c r="F46"/>
  <c r="F47"/>
  <c r="F48"/>
  <c r="F49"/>
  <c r="F12"/>
  <c r="D50"/>
  <c r="F50" s="1"/>
  <c r="J13" i="4"/>
  <c r="J14"/>
  <c r="J15"/>
  <c r="J16"/>
  <c r="J17"/>
  <c r="J18"/>
  <c r="J19"/>
  <c r="J20"/>
  <c r="J21"/>
  <c r="J22"/>
  <c r="J23"/>
  <c r="J24"/>
  <c r="J25"/>
  <c r="J26"/>
  <c r="J27"/>
  <c r="J28"/>
  <c r="J29"/>
  <c r="J30"/>
  <c r="J31"/>
  <c r="J32"/>
  <c r="J33"/>
  <c r="J34"/>
  <c r="J35"/>
  <c r="J36"/>
  <c r="J37"/>
  <c r="J38"/>
  <c r="J39"/>
  <c r="J40"/>
  <c r="J41"/>
  <c r="J42"/>
  <c r="J43"/>
  <c r="J44"/>
  <c r="J45"/>
  <c r="J46"/>
  <c r="J47"/>
  <c r="J48"/>
  <c r="J49"/>
  <c r="J12"/>
  <c r="H50"/>
  <c r="J50" s="1"/>
  <c r="G50"/>
  <c r="F13"/>
  <c r="F14"/>
  <c r="F15"/>
  <c r="F16"/>
  <c r="F17"/>
  <c r="F18"/>
  <c r="F19"/>
  <c r="F20"/>
  <c r="F21"/>
  <c r="F22"/>
  <c r="F23"/>
  <c r="F24"/>
  <c r="F25"/>
  <c r="F26"/>
  <c r="F27"/>
  <c r="F28"/>
  <c r="F29"/>
  <c r="F30"/>
  <c r="F31"/>
  <c r="F32"/>
  <c r="F33"/>
  <c r="F34"/>
  <c r="F35"/>
  <c r="F36"/>
  <c r="F37"/>
  <c r="F38"/>
  <c r="F39"/>
  <c r="F40"/>
  <c r="F41"/>
  <c r="F42"/>
  <c r="F43"/>
  <c r="F44"/>
  <c r="F45"/>
  <c r="F46"/>
  <c r="F47"/>
  <c r="F48"/>
  <c r="F49"/>
  <c r="F12"/>
  <c r="D50"/>
  <c r="F50" s="1"/>
  <c r="C50"/>
  <c r="Q46" i="47"/>
  <c r="Q12"/>
  <c r="Q13"/>
  <c r="Q14"/>
  <c r="Q15"/>
  <c r="Q16"/>
  <c r="Q17"/>
  <c r="Q18"/>
  <c r="Q19"/>
  <c r="Q20"/>
  <c r="Q21"/>
  <c r="Q22"/>
  <c r="Q23"/>
  <c r="Q24"/>
  <c r="Q25"/>
  <c r="Q26"/>
  <c r="Q27"/>
  <c r="Q28"/>
  <c r="Q29"/>
  <c r="Q30"/>
  <c r="Q31"/>
  <c r="Q32"/>
  <c r="Q33"/>
  <c r="Q34"/>
  <c r="Q35"/>
  <c r="Q36"/>
  <c r="Q37"/>
  <c r="Q38"/>
  <c r="Q39"/>
  <c r="Q40"/>
  <c r="Q41"/>
  <c r="Q42"/>
  <c r="Q43"/>
  <c r="Q44"/>
  <c r="Q45"/>
  <c r="Q47"/>
  <c r="Q48"/>
  <c r="Q11"/>
  <c r="M49"/>
  <c r="N49"/>
  <c r="P49"/>
  <c r="G12"/>
  <c r="G13"/>
  <c r="G14"/>
  <c r="G15"/>
  <c r="G16"/>
  <c r="G17"/>
  <c r="G18"/>
  <c r="G19"/>
  <c r="G20"/>
  <c r="G21"/>
  <c r="G22"/>
  <c r="G23"/>
  <c r="G24"/>
  <c r="G25"/>
  <c r="G26"/>
  <c r="G27"/>
  <c r="G28"/>
  <c r="G29"/>
  <c r="G30"/>
  <c r="G31"/>
  <c r="G32"/>
  <c r="G33"/>
  <c r="G34"/>
  <c r="G35"/>
  <c r="G36"/>
  <c r="G37"/>
  <c r="G38"/>
  <c r="G39"/>
  <c r="G40"/>
  <c r="G41"/>
  <c r="G42"/>
  <c r="G43"/>
  <c r="G44"/>
  <c r="G45"/>
  <c r="G46"/>
  <c r="G47"/>
  <c r="G48"/>
  <c r="G11"/>
  <c r="F49"/>
  <c r="G49" s="1"/>
  <c r="G12" i="60"/>
  <c r="G13"/>
  <c r="G14"/>
  <c r="G15"/>
  <c r="G16"/>
  <c r="G17"/>
  <c r="G18"/>
  <c r="G19"/>
  <c r="G20"/>
  <c r="G21"/>
  <c r="G22"/>
  <c r="G23"/>
  <c r="G24"/>
  <c r="G25"/>
  <c r="G26"/>
  <c r="G27"/>
  <c r="G28"/>
  <c r="G29"/>
  <c r="G30"/>
  <c r="G31"/>
  <c r="G32"/>
  <c r="G33"/>
  <c r="G34"/>
  <c r="G35"/>
  <c r="G36"/>
  <c r="G37"/>
  <c r="G38"/>
  <c r="G39"/>
  <c r="G40"/>
  <c r="G41"/>
  <c r="G42"/>
  <c r="G43"/>
  <c r="G44"/>
  <c r="G45"/>
  <c r="G46"/>
  <c r="G47"/>
  <c r="G48"/>
  <c r="G11"/>
  <c r="Q12"/>
  <c r="Q13"/>
  <c r="Q14"/>
  <c r="Q15"/>
  <c r="Q16"/>
  <c r="Q17"/>
  <c r="Q18"/>
  <c r="Q19"/>
  <c r="Q20"/>
  <c r="Q21"/>
  <c r="Q22"/>
  <c r="Q23"/>
  <c r="Q24"/>
  <c r="Q25"/>
  <c r="Q26"/>
  <c r="Q27"/>
  <c r="Q28"/>
  <c r="Q29"/>
  <c r="Q30"/>
  <c r="Q31"/>
  <c r="Q32"/>
  <c r="Q33"/>
  <c r="Q34"/>
  <c r="Q35"/>
  <c r="Q36"/>
  <c r="Q37"/>
  <c r="Q38"/>
  <c r="Q39"/>
  <c r="Q40"/>
  <c r="Q41"/>
  <c r="Q42"/>
  <c r="Q43"/>
  <c r="Q44"/>
  <c r="Q45"/>
  <c r="Q46"/>
  <c r="Q47"/>
  <c r="Q48"/>
  <c r="Q11"/>
  <c r="M49"/>
  <c r="P49"/>
  <c r="N49"/>
  <c r="E49"/>
  <c r="F49"/>
  <c r="C49"/>
  <c r="D49"/>
  <c r="L12" i="58"/>
  <c r="L13"/>
  <c r="L14"/>
  <c r="L15"/>
  <c r="L16"/>
  <c r="L17"/>
  <c r="L18"/>
  <c r="L19"/>
  <c r="L20"/>
  <c r="L21"/>
  <c r="L22"/>
  <c r="L23"/>
  <c r="L24"/>
  <c r="L25"/>
  <c r="L26"/>
  <c r="L27"/>
  <c r="L28"/>
  <c r="L29"/>
  <c r="L30"/>
  <c r="L31"/>
  <c r="L32"/>
  <c r="L33"/>
  <c r="L34"/>
  <c r="L35"/>
  <c r="L36"/>
  <c r="L37"/>
  <c r="L38"/>
  <c r="L39"/>
  <c r="L40"/>
  <c r="L41"/>
  <c r="L42"/>
  <c r="L43"/>
  <c r="L44"/>
  <c r="L45"/>
  <c r="L46"/>
  <c r="L47"/>
  <c r="L48"/>
  <c r="L11"/>
  <c r="H49"/>
  <c r="I49"/>
  <c r="J49"/>
  <c r="K49"/>
  <c r="C49"/>
  <c r="D49"/>
  <c r="E49"/>
  <c r="F49"/>
  <c r="G12"/>
  <c r="G13"/>
  <c r="G14"/>
  <c r="G15"/>
  <c r="G16"/>
  <c r="G17"/>
  <c r="G18"/>
  <c r="G19"/>
  <c r="G20"/>
  <c r="G21"/>
  <c r="G22"/>
  <c r="G23"/>
  <c r="G24"/>
  <c r="G25"/>
  <c r="G26"/>
  <c r="G27"/>
  <c r="G28"/>
  <c r="G29"/>
  <c r="G30"/>
  <c r="G31"/>
  <c r="G32"/>
  <c r="G33"/>
  <c r="G34"/>
  <c r="G35"/>
  <c r="G36"/>
  <c r="G37"/>
  <c r="G38"/>
  <c r="G39"/>
  <c r="G40"/>
  <c r="G41"/>
  <c r="G42"/>
  <c r="G43"/>
  <c r="G44"/>
  <c r="G45"/>
  <c r="G46"/>
  <c r="G47"/>
  <c r="G48"/>
  <c r="G11"/>
  <c r="L12" i="59"/>
  <c r="L13"/>
  <c r="L14"/>
  <c r="L15"/>
  <c r="L16"/>
  <c r="L17"/>
  <c r="L18"/>
  <c r="L19"/>
  <c r="L20"/>
  <c r="L21"/>
  <c r="L22"/>
  <c r="L23"/>
  <c r="L24"/>
  <c r="L25"/>
  <c r="L26"/>
  <c r="L27"/>
  <c r="L28"/>
  <c r="L29"/>
  <c r="L30"/>
  <c r="L31"/>
  <c r="L32"/>
  <c r="L33"/>
  <c r="L34"/>
  <c r="L35"/>
  <c r="L36"/>
  <c r="L37"/>
  <c r="L38"/>
  <c r="L39"/>
  <c r="L40"/>
  <c r="L41"/>
  <c r="L42"/>
  <c r="L43"/>
  <c r="L44"/>
  <c r="L45"/>
  <c r="L46"/>
  <c r="L47"/>
  <c r="L48"/>
  <c r="L49"/>
  <c r="L11"/>
  <c r="C49"/>
  <c r="D49"/>
  <c r="E49"/>
  <c r="F49"/>
  <c r="G12"/>
  <c r="G13"/>
  <c r="G14"/>
  <c r="G15"/>
  <c r="G16"/>
  <c r="G17"/>
  <c r="G18"/>
  <c r="G19"/>
  <c r="G20"/>
  <c r="G21"/>
  <c r="G22"/>
  <c r="G23"/>
  <c r="G24"/>
  <c r="G25"/>
  <c r="G26"/>
  <c r="G27"/>
  <c r="G28"/>
  <c r="G29"/>
  <c r="G30"/>
  <c r="G31"/>
  <c r="G32"/>
  <c r="G33"/>
  <c r="G34"/>
  <c r="G35"/>
  <c r="G36"/>
  <c r="G37"/>
  <c r="G38"/>
  <c r="G39"/>
  <c r="G40"/>
  <c r="G41"/>
  <c r="G42"/>
  <c r="G43"/>
  <c r="G44"/>
  <c r="G45"/>
  <c r="G46"/>
  <c r="G47"/>
  <c r="G48"/>
  <c r="G11"/>
  <c r="H50" i="1"/>
  <c r="I50"/>
  <c r="J50"/>
  <c r="K50"/>
  <c r="L13"/>
  <c r="L14"/>
  <c r="L15"/>
  <c r="L16"/>
  <c r="L17"/>
  <c r="L18"/>
  <c r="L19"/>
  <c r="L20"/>
  <c r="L21"/>
  <c r="L22"/>
  <c r="L23"/>
  <c r="L24"/>
  <c r="L25"/>
  <c r="L26"/>
  <c r="L27"/>
  <c r="L28"/>
  <c r="L29"/>
  <c r="L30"/>
  <c r="L31"/>
  <c r="L32"/>
  <c r="L33"/>
  <c r="L34"/>
  <c r="L35"/>
  <c r="L36"/>
  <c r="L37"/>
  <c r="L38"/>
  <c r="L39"/>
  <c r="L40"/>
  <c r="L41"/>
  <c r="L42"/>
  <c r="L43"/>
  <c r="L44"/>
  <c r="L45"/>
  <c r="L46"/>
  <c r="L47"/>
  <c r="L48"/>
  <c r="L49"/>
  <c r="L12"/>
  <c r="G13"/>
  <c r="G14"/>
  <c r="G15"/>
  <c r="G16"/>
  <c r="G17"/>
  <c r="G18"/>
  <c r="G19"/>
  <c r="G20"/>
  <c r="G21"/>
  <c r="G22"/>
  <c r="G23"/>
  <c r="G24"/>
  <c r="G25"/>
  <c r="G26"/>
  <c r="G27"/>
  <c r="G28"/>
  <c r="G29"/>
  <c r="G30"/>
  <c r="G31"/>
  <c r="G32"/>
  <c r="G33"/>
  <c r="G34"/>
  <c r="G35"/>
  <c r="G36"/>
  <c r="G37"/>
  <c r="G38"/>
  <c r="G39"/>
  <c r="G40"/>
  <c r="G41"/>
  <c r="G42"/>
  <c r="G43"/>
  <c r="G44"/>
  <c r="G45"/>
  <c r="G46"/>
  <c r="G47"/>
  <c r="G48"/>
  <c r="G49"/>
  <c r="G12"/>
  <c r="D50"/>
  <c r="E50"/>
  <c r="F50"/>
  <c r="C50"/>
  <c r="F10" i="100"/>
  <c r="G10" s="1"/>
  <c r="F11"/>
  <c r="G11" s="1"/>
  <c r="F12"/>
  <c r="G12" s="1"/>
  <c r="F13"/>
  <c r="G13" s="1"/>
  <c r="F14"/>
  <c r="G14" s="1"/>
  <c r="F15"/>
  <c r="G15" s="1"/>
  <c r="F16"/>
  <c r="G16" s="1"/>
  <c r="F17"/>
  <c r="G17" s="1"/>
  <c r="F18"/>
  <c r="G18" s="1"/>
  <c r="F19"/>
  <c r="G19" s="1"/>
  <c r="F20"/>
  <c r="G20" s="1"/>
  <c r="F21"/>
  <c r="G21" s="1"/>
  <c r="F22"/>
  <c r="G22" s="1"/>
  <c r="F23"/>
  <c r="G23" s="1"/>
  <c r="F24"/>
  <c r="G24" s="1"/>
  <c r="F25"/>
  <c r="G25" s="1"/>
  <c r="F26"/>
  <c r="G26" s="1"/>
  <c r="F27"/>
  <c r="G27" s="1"/>
  <c r="F28"/>
  <c r="G28" s="1"/>
  <c r="F29"/>
  <c r="G29" s="1"/>
  <c r="F30"/>
  <c r="G30" s="1"/>
  <c r="F31"/>
  <c r="G31" s="1"/>
  <c r="F32"/>
  <c r="G32" s="1"/>
  <c r="F33"/>
  <c r="G33" s="1"/>
  <c r="F34"/>
  <c r="G34" s="1"/>
  <c r="F35"/>
  <c r="G35" s="1"/>
  <c r="F36"/>
  <c r="G36" s="1"/>
  <c r="F37"/>
  <c r="G37" s="1"/>
  <c r="F38"/>
  <c r="G38" s="1"/>
  <c r="F39"/>
  <c r="G39" s="1"/>
  <c r="F40"/>
  <c r="G40" s="1"/>
  <c r="F41"/>
  <c r="G41" s="1"/>
  <c r="F42"/>
  <c r="G42" s="1"/>
  <c r="F43"/>
  <c r="G43" s="1"/>
  <c r="F44"/>
  <c r="G44" s="1"/>
  <c r="F45"/>
  <c r="G45" s="1"/>
  <c r="F46"/>
  <c r="G46" s="1"/>
  <c r="F9"/>
  <c r="G9" s="1"/>
  <c r="C47"/>
  <c r="D47"/>
  <c r="E47"/>
  <c r="G47" i="56"/>
  <c r="D47"/>
  <c r="S32"/>
  <c r="Q32"/>
  <c r="O32"/>
  <c r="K32"/>
  <c r="I32"/>
  <c r="G32"/>
  <c r="J13"/>
  <c r="H13"/>
  <c r="F13"/>
  <c r="D13"/>
  <c r="B13"/>
  <c r="L12"/>
  <c r="L11"/>
  <c r="C23" i="28"/>
  <c r="J23" s="1"/>
  <c r="C23" i="27"/>
  <c r="G49" i="60" l="1"/>
  <c r="J23" i="27"/>
  <c r="K23"/>
  <c r="G49" i="59"/>
  <c r="L50" i="1"/>
  <c r="G49" i="58"/>
  <c r="L49"/>
  <c r="G50" i="1"/>
  <c r="Q49" i="60"/>
  <c r="Q49" i="47"/>
  <c r="D58" i="141"/>
  <c r="L49" i="60"/>
  <c r="L13" i="56"/>
  <c r="F47" i="100"/>
  <c r="G47" s="1"/>
</calcChain>
</file>

<file path=xl/sharedStrings.xml><?xml version="1.0" encoding="utf-8"?>
<sst xmlns="http://schemas.openxmlformats.org/spreadsheetml/2006/main" count="8112" uniqueCount="1162">
  <si>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</si>
  <si>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</si>
  <si>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</si>
  <si>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</si>
  <si>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</si>
  <si>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</si>
  <si>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</si>
  <si>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</si>
  <si>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</si>
  <si>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</si>
  <si>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</si>
  <si>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(Only in MS-Excel Format)</t>
  </si>
  <si>
    <t xml:space="preserve">No. of children </t>
  </si>
  <si>
    <t>Total no. of meals served</t>
  </si>
  <si>
    <t>Total</t>
  </si>
  <si>
    <t>[Qnty in MTs]</t>
  </si>
  <si>
    <t>Rice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</si>
  <si>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</si>
  <si>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</si>
  <si>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</si>
  <si>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</si>
  <si>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</si>
  <si>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</si>
  <si>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</si>
  <si>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</si>
  <si>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</si>
  <si>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</si>
  <si>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</si>
  <si>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</si>
  <si>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</si>
  <si>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</si>
  <si>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</si>
  <si>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</si>
  <si>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</si>
  <si>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</si>
  <si>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</si>
  <si>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</si>
  <si>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</si>
  <si>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</si>
  <si>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</si>
  <si>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</si>
  <si>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</si>
  <si>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</si>
  <si>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</si>
  <si>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</si>
  <si>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</si>
  <si>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</si>
  <si>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</si>
  <si>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</si>
  <si>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</si>
  <si>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</si>
  <si>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</si>
  <si>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</si>
  <si>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</si>
  <si>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</si>
  <si>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</si>
  <si>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</si>
  <si>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</si>
  <si>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</si>
  <si>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</si>
  <si>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</si>
  <si>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</si>
  <si>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</si>
  <si>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</si>
  <si>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</si>
  <si>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</si>
  <si>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</si>
  <si>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</si>
  <si>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</si>
  <si>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</si>
  <si>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</si>
  <si>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</si>
  <si>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</si>
  <si>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</si>
  <si>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</si>
  <si>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</si>
  <si>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</si>
  <si>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</si>
  <si>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</si>
  <si>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</si>
  <si>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</si>
  <si>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</si>
  <si>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</si>
  <si>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</si>
  <si>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</si>
  <si>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</si>
  <si>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</si>
  <si>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</si>
  <si>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</si>
  <si>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</si>
  <si>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</si>
  <si>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</si>
  <si>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</si>
  <si>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</si>
  <si>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</si>
  <si>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</si>
  <si>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</si>
  <si>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</si>
  <si>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</si>
  <si>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</si>
  <si>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</si>
  <si>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</si>
  <si>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</si>
  <si>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</si>
  <si>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</si>
  <si>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</si>
  <si>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</si>
  <si>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</si>
  <si>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</si>
  <si>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</si>
  <si>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</si>
  <si>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</si>
  <si>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</si>
  <si>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</si>
  <si>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</si>
  <si>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</si>
  <si>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</si>
  <si>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</si>
  <si>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</si>
  <si>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</si>
  <si>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</si>
  <si>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</si>
  <si>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</si>
  <si>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</si>
  <si>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</si>
  <si>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</si>
  <si>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</si>
  <si>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</si>
  <si>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</si>
  <si>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</si>
  <si>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</si>
  <si>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</si>
  <si>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</si>
  <si>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</si>
  <si>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</si>
  <si>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</si>
  <si>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</si>
  <si>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</si>
  <si>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</si>
  <si>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</si>
  <si>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</si>
  <si>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</si>
  <si>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</si>
  <si>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</si>
  <si>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</si>
  <si>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</si>
  <si>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</si>
  <si>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</si>
  <si>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</si>
  <si>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</si>
  <si>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</si>
  <si>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</si>
  <si>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</si>
  <si>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</si>
  <si>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</si>
  <si>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</si>
  <si>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</si>
  <si>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</si>
  <si>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</si>
  <si>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</si>
  <si>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</si>
  <si>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</si>
  <si>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</si>
  <si>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</si>
  <si>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</si>
  <si>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</si>
  <si>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</si>
  <si>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</si>
  <si>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</si>
  <si>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</si>
  <si>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</si>
  <si>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</si>
  <si>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</si>
  <si>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</si>
  <si>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</si>
  <si>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</si>
  <si>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</si>
  <si>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</si>
  <si>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</si>
  <si>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</si>
  <si>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</si>
  <si>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</si>
  <si>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</si>
  <si>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</si>
  <si>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</si>
  <si>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</si>
  <si>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</si>
  <si>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</si>
  <si>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</si>
  <si>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</si>
  <si>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</si>
  <si>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</si>
  <si>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</si>
  <si>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</si>
  <si>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</si>
  <si>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</si>
  <si>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</si>
  <si>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</si>
  <si>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</si>
  <si>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</si>
  <si>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</si>
  <si>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</si>
  <si>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</si>
  <si>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</si>
  <si>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</si>
  <si>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</si>
  <si>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</si>
  <si>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</si>
  <si>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</si>
  <si>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</si>
  <si>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</si>
  <si>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</si>
  <si>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</si>
  <si>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</si>
  <si>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</si>
  <si>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</si>
  <si>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</si>
  <si>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</si>
  <si>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</si>
  <si>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</si>
  <si>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</si>
  <si>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</si>
  <si>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</si>
  <si>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</si>
  <si>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</si>
  <si>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</si>
  <si>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</si>
  <si>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</si>
  <si>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</si>
  <si>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</si>
  <si>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</si>
  <si>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</si>
  <si>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</si>
  <si>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</si>
  <si>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</si>
  <si>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</si>
  <si>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</si>
  <si>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</si>
  <si>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</si>
  <si>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</si>
  <si>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</si>
  <si>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</si>
  <si>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</si>
  <si>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</si>
  <si>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</si>
  <si>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</si>
  <si>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</si>
  <si>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</si>
  <si>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</si>
  <si>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</si>
  <si>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</si>
  <si>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</si>
  <si>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</si>
  <si>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</si>
  <si>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</si>
  <si>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</si>
  <si>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</si>
  <si>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</si>
  <si>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</si>
  <si>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</si>
  <si>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</si>
  <si>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</si>
  <si>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</si>
  <si>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</si>
  <si>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</si>
  <si>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</si>
  <si>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</si>
  <si>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</si>
  <si>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</si>
  <si>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</si>
  <si>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</si>
  <si>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</si>
  <si>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</si>
  <si>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</si>
  <si>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</si>
  <si>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</si>
  <si>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</si>
  <si>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</si>
  <si>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</si>
  <si>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</si>
  <si>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</si>
  <si>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</si>
  <si>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</si>
  <si>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</si>
  <si>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</si>
  <si>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</si>
  <si>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</si>
  <si>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</si>
  <si>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</si>
  <si>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</si>
  <si>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</si>
  <si>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</si>
  <si>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</si>
  <si>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</si>
  <si>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</si>
  <si>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</si>
  <si>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</si>
  <si>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</si>
  <si>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</si>
  <si>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</si>
  <si>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</si>
  <si>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</si>
  <si>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</si>
  <si>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</si>
  <si>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</si>
  <si>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</si>
  <si>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</si>
  <si>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</si>
  <si>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</si>
  <si>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</si>
  <si>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</si>
  <si>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</si>
  <si>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</si>
  <si>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</si>
  <si>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</si>
  <si>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</si>
  <si>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</si>
  <si>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</si>
  <si>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</si>
  <si>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</si>
  <si>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</si>
  <si>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</si>
  <si>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</si>
  <si>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</si>
  <si>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</si>
  <si>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</si>
  <si>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</si>
  <si>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</si>
  <si>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</si>
  <si>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</si>
  <si>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</si>
  <si>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</si>
  <si>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</si>
  <si>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</si>
  <si>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</si>
  <si>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</si>
  <si>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</si>
  <si>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</si>
  <si>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</si>
  <si>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</si>
  <si>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</si>
  <si>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</si>
  <si>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</si>
  <si>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</si>
  <si>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</si>
  <si>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</si>
  <si>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</si>
  <si>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</si>
  <si>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</si>
  <si>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</si>
  <si>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</si>
  <si>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</si>
  <si>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</si>
  <si>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</si>
  <si>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</si>
  <si>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</si>
  <si>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</si>
  <si>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</si>
  <si>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</si>
  <si>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</si>
  <si>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</si>
  <si>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</si>
  <si>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</si>
  <si>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</si>
  <si>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</si>
  <si>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</si>
  <si>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</si>
  <si>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</si>
  <si>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</si>
  <si>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</si>
  <si>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</si>
  <si>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</si>
  <si>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</si>
  <si>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</si>
  <si>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</si>
  <si>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</si>
  <si>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</si>
  <si>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</si>
  <si>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</si>
  <si>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</si>
  <si>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</si>
  <si>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</si>
  <si>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</si>
  <si>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</si>
  <si>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</si>
  <si>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</si>
  <si>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</si>
  <si>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</si>
  <si>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</si>
  <si>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</si>
  <si>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</si>
  <si>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</si>
  <si>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</si>
  <si>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</si>
  <si>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</si>
  <si>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</si>
  <si>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</si>
  <si>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</si>
  <si>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</si>
  <si>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</si>
  <si>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</si>
  <si>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</si>
  <si>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</si>
  <si>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</si>
  <si>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</si>
  <si>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</si>
  <si>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</si>
  <si>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</si>
  <si>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</si>
  <si>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</si>
  <si>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</si>
  <si>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</si>
  <si>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</si>
  <si>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</si>
  <si>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</si>
  <si>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</si>
  <si>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</si>
  <si>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</si>
  <si>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</si>
  <si>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</si>
  <si>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</si>
  <si>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</si>
  <si>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</si>
  <si>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</si>
  <si>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</si>
  <si>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</si>
  <si>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</si>
  <si>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</si>
  <si>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</si>
  <si>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</si>
  <si>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</si>
  <si>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</si>
  <si>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</si>
  <si>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</si>
  <si>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</si>
  <si>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</si>
  <si>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</si>
  <si>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</si>
  <si>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</si>
  <si>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</si>
  <si>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</si>
  <si>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</si>
  <si>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</si>
  <si>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</si>
  <si>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</si>
  <si>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</si>
  <si>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</si>
  <si>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</si>
  <si>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</si>
  <si>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</si>
  <si>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</si>
  <si>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</si>
  <si>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</si>
  <si>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</si>
  <si>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</si>
  <si>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</si>
  <si>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</si>
  <si>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</si>
  <si>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</si>
  <si>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</si>
  <si>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</si>
  <si>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</si>
  <si>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</si>
  <si>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</si>
  <si>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</si>
  <si>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</si>
  <si>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</si>
  <si>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</si>
  <si>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</si>
  <si>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</si>
  <si>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</si>
  <si>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</si>
  <si>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</si>
  <si>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</si>
  <si>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</si>
  <si>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</si>
  <si>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</si>
  <si>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</si>
  <si>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</si>
  <si>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</si>
  <si>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</si>
  <si>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</si>
  <si>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</si>
  <si>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</si>
  <si>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</si>
  <si>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</si>
  <si>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</si>
  <si>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</si>
  <si>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</si>
  <si>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</si>
  <si>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</si>
  <si>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</si>
  <si>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</si>
  <si>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</si>
  <si>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</si>
  <si>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</si>
  <si>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</si>
  <si>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</si>
  <si>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</si>
  <si>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</si>
  <si>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</si>
  <si>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</si>
  <si>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</si>
  <si>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</si>
  <si>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</si>
  <si>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</si>
  <si>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</si>
  <si>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</si>
  <si>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</si>
  <si>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</si>
  <si>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</si>
  <si>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</si>
  <si>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</si>
  <si>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</si>
  <si>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</si>
  <si>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</si>
  <si>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</si>
  <si>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</si>
  <si>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</si>
  <si>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</si>
  <si>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</si>
  <si>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</si>
  <si>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</si>
  <si>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</si>
  <si>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</si>
  <si>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</si>
  <si>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</si>
  <si>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</si>
  <si>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</si>
  <si>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</si>
  <si>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</si>
  <si>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</si>
  <si>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</si>
  <si>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</si>
  <si>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</si>
  <si>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</si>
  <si>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</si>
  <si>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</si>
  <si>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</si>
  <si>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</si>
  <si>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</si>
  <si>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</si>
  <si>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</si>
  <si>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</si>
  <si>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</si>
  <si>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</si>
  <si>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</si>
  <si>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</si>
  <si>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</si>
  <si>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</si>
  <si>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</si>
  <si>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</si>
  <si>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</si>
  <si>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</si>
  <si>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</si>
  <si>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</si>
  <si>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</si>
  <si>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</si>
  <si>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</si>
  <si>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</si>
  <si>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</si>
  <si>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</si>
  <si>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</si>
  <si>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</si>
  <si>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</si>
  <si>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</si>
  <si>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</si>
  <si>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</si>
  <si>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</si>
  <si>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</si>
  <si>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</si>
  <si>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</si>
  <si>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</si>
  <si>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</si>
  <si>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</si>
  <si>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</si>
  <si>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</si>
  <si>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</si>
  <si>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</si>
  <si>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</si>
  <si>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</si>
  <si>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</si>
  <si>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</si>
  <si>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</si>
  <si>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</si>
  <si>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</si>
  <si>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</si>
  <si>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</si>
  <si>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</si>
  <si>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</si>
  <si>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</si>
  <si>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</si>
  <si>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</si>
  <si>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</si>
  <si>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</si>
  <si>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</si>
  <si>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</si>
  <si>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</si>
  <si>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</si>
  <si>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</si>
  <si>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</si>
  <si>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</si>
  <si>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</si>
  <si>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</si>
  <si>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</si>
  <si>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</si>
  <si>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</si>
  <si>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</si>
  <si>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</si>
  <si>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</si>
  <si>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</si>
  <si>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</si>
  <si>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</si>
  <si>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</si>
  <si>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</si>
  <si>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</si>
  <si>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</si>
  <si>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</si>
  <si>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</si>
  <si>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</si>
  <si>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</si>
  <si>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</si>
  <si>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</si>
  <si>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</si>
  <si>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</si>
  <si>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</si>
  <si>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</si>
  <si>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</si>
  <si>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</si>
  <si>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</si>
  <si>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</si>
  <si>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</si>
  <si>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</si>
  <si>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</si>
  <si>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</si>
  <si>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</si>
  <si>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</si>
  <si>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</si>
  <si>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</si>
  <si>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</si>
  <si>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</si>
  <si>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</si>
  <si>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</si>
  <si>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</si>
  <si>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</si>
  <si>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</si>
  <si>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</si>
  <si>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</si>
  <si>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</si>
  <si>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</si>
  <si>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</si>
  <si>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</si>
  <si>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</si>
  <si>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</si>
  <si>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</si>
  <si>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</si>
  <si>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</si>
  <si>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</si>
  <si>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</si>
  <si>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</si>
  <si>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</si>
  <si>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</si>
  <si>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</si>
  <si>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</si>
  <si>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</si>
  <si>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</si>
  <si>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</si>
  <si>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</si>
  <si>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</si>
  <si>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</si>
  <si>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Information on Kitchen Garden</t>
  </si>
  <si>
    <t xml:space="preserve">AT - 10 E </t>
  </si>
  <si>
    <t>AT - 4 B</t>
  </si>
  <si>
    <t>Information on Aadhaar Enrolment</t>
  </si>
  <si>
    <t>AT - 32</t>
  </si>
  <si>
    <t>AT - 32 A</t>
  </si>
  <si>
    <t>Coarse Grains</t>
  </si>
  <si>
    <t>2018-19</t>
  </si>
  <si>
    <t>k</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</si>
  <si>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</si>
  <si>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</si>
  <si>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</si>
  <si>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</si>
  <si>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</si>
  <si>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</si>
  <si>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</si>
  <si>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AT-29A</t>
  </si>
  <si>
    <t>State share</t>
  </si>
  <si>
    <t>Requirement of funds (Rs in lakh)</t>
  </si>
  <si>
    <t>Table: AT-28 B</t>
  </si>
  <si>
    <t>AT - 28 B</t>
  </si>
  <si>
    <t>Table AT 21 :Details of engagement and apportionment of honorarium to cook cum helpers (CCH) between schools and centralized kitchen</t>
  </si>
  <si>
    <t>Table: AT-28 B: Repair of kitchen cum stores constructed ten years ago</t>
  </si>
  <si>
    <t>Centre share</t>
  </si>
  <si>
    <t>Repair of kitchen cum stores constructed ten years ago</t>
  </si>
  <si>
    <t>AT- 29 A</t>
  </si>
  <si>
    <t>Repair of kitchen-cum-stores</t>
  </si>
  <si>
    <t>Requirement of funds for Transportation Assistance</t>
  </si>
  <si>
    <t>Mode of data collection (SMS/ IVRS/ Mobile App/ Web Application/ Others)</t>
  </si>
  <si>
    <t>Name of Agency implementing AMS in State/UT</t>
  </si>
  <si>
    <t>Total Funds required (Rs in lakh)</t>
  </si>
  <si>
    <t>Rate  of Transportation Assistance (Per quintal)</t>
  </si>
  <si>
    <t>PDS rate (Rs per Quintal)</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</si>
  <si>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</si>
  <si>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</si>
  <si>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</si>
  <si>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</si>
  <si>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</si>
  <si>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</si>
  <si>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</si>
  <si>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</si>
  <si>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</si>
  <si>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</si>
  <si>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</si>
  <si>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</si>
  <si>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</si>
  <si>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</si>
  <si>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</si>
  <si>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</si>
  <si>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</si>
  <si>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</si>
  <si>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Number of School Working Days (Primary,Classes I-V) for 2020-21</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</si>
  <si>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</si>
  <si>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</si>
  <si>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</si>
  <si>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</si>
  <si>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</si>
  <si>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</si>
  <si>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</si>
  <si>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</si>
  <si>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</si>
  <si>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</si>
  <si>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</si>
  <si>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</si>
  <si>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Annual Work Plan and Budget 2020-21</t>
  </si>
  <si>
    <t>2020-21</t>
  </si>
  <si>
    <t>No. of institutions where setting up of kitchen garden is proposed during 2020-21</t>
  </si>
  <si>
    <t>Annual Work Plan and Budget  2020-21</t>
  </si>
  <si>
    <t>Annual Work Plan &amp; Budget 2020-21</t>
  </si>
  <si>
    <t>Proposals for 2020-21</t>
  </si>
  <si>
    <t>Table: AT-26 : Number of School Working Days (Primary,Classes I-V) for 2020-21</t>
  </si>
  <si>
    <t>Table: AT-26A : Number of School Working Days (Upper Primary,Classes VI-VIII) for 2020-21</t>
  </si>
  <si>
    <t>Table: AT-27: Proposal for coverage of children and working days  for 2020-21 (Primary Classes, I-V)</t>
  </si>
  <si>
    <t>Table: AT-27 A: Proposal for coverage of children and working days  for 2020-21 (Upper Primary,Classes VI-VIII)</t>
  </si>
  <si>
    <t>Table: AT-27 B: Proposal for coverage of children for NCLP Schools during 2020-21</t>
  </si>
  <si>
    <t>Table: AT-27C : Proposal for coverage of children and working days  for Primary (Classes I-V) in Drought affected areas  during 2020-21</t>
  </si>
  <si>
    <t>Table: AT-27 D : Proposal for coverage of children and working days  for Upper Primary (Classes VI-VIII) in Drought affected areas  during 2020-21</t>
  </si>
  <si>
    <t>Table: AT-28: Requirement of kitchen-cum-stores in Primary and Upper Primary schools for the year 2020-21</t>
  </si>
  <si>
    <t>Table: AT-28 A: Requirement of kitchen cum stores as per Plinth Area Norm in the Primary and Upper Primary schools for the year 2020-21</t>
  </si>
  <si>
    <t>Table: AT-29 : Requirement of Kitchen Devices (new) during 2020-21 in Primary &amp; Upper Primary Schools</t>
  </si>
  <si>
    <t>Table: AT-29 A : Replacement of Kitchen Devices during 2020-21 in Primary &amp; Upper Primary Schools</t>
  </si>
  <si>
    <t>Table: AT 30 :  Requirement of Cook cum Helpers for 2020-21</t>
  </si>
  <si>
    <t>Table: AT-31 : Budget Provision for the Year 2020-21</t>
  </si>
  <si>
    <t>Enrolment (As on 30.09.2019)</t>
  </si>
  <si>
    <t>GENERAL INFORMATION for 2019-2020</t>
  </si>
  <si>
    <t>Details of  Provisions  in the State Budget 2019-2020</t>
  </si>
  <si>
    <t>Releasing of Funds from State to Directorate / Authority / District / Block / School level during 2019-2020</t>
  </si>
  <si>
    <t>No. of Institutions in the State vis a vis Institutions serving MDM during 2019-2020</t>
  </si>
  <si>
    <t>No. of Institutions covered  (Primary, Classes I-V)  during 2019-2020</t>
  </si>
  <si>
    <t>No. of Institutions covered (Upper Primary with Primary, Classes I-VIII) during 2019-2020</t>
  </si>
  <si>
    <t>No. of Institutions covered (Upper Primary without Primary, Classes VI-VIII) during 2019-2020</t>
  </si>
  <si>
    <t>Enrolment vis-à-vis availed for MDM  (Primary,Classes I- V) during 2019-2020</t>
  </si>
  <si>
    <t>Enrolment vis-a-vis availed for MDM  (Upper Primary, Classes VI - VIII) during 2019-2020</t>
  </si>
  <si>
    <t>PAB-MDM Approval vs. PERFORMANCE (Primary, Classes I - V) during 2019-2020</t>
  </si>
  <si>
    <t>PAB-MDM Approval vs. PERFORMANCE (Upper Primary, Classes VI to VIII) during 2019-2020</t>
  </si>
  <si>
    <t>PAB-MDM Approval vs. PERFORMANCE NCLP Schools during 2019-2020</t>
  </si>
  <si>
    <t>PAB-MDM Approval vs. PERFORMANCE (Primary, Classes I - V) during 2019-2020 - Drought</t>
  </si>
  <si>
    <t>PAB-MDM Approval vs. PERFORMANCE (Upper Primary, Classes VI to VIII) during 2019-2020 - Drought</t>
  </si>
  <si>
    <t>Utilisation of foodgrains  (Primary, Classes I-V) during 2019-2020</t>
  </si>
  <si>
    <t>Utilisation of foodgrains  (Upper Primary, Classes VI-VIII) during 2019-2020</t>
  </si>
  <si>
    <t>PAYMENT OF COST OF FOOD GRAINS TO FCI (Primary and Upper Primary Classes I-VIII) during 2019-2020</t>
  </si>
  <si>
    <t>Utilisation of foodgrains (Coarse Grain) during 2019-2020</t>
  </si>
  <si>
    <t>Utilisation of Cooking Cost (Primary, Classes I-V) during 2019-2020</t>
  </si>
  <si>
    <t>Utilisation of Cooking cost (Upper Primary Classes, VI-VIII) during 2019-2020</t>
  </si>
  <si>
    <t>Utilisation of funds towards honorarium to Cook-cum-Helpers (Primary classes I-V) during 2019-2020</t>
  </si>
  <si>
    <t>Utilisation of funds towards honorarium to Cook-cum-Helpers (Upper Primary classes VI-VIII) during 2019-2020</t>
  </si>
  <si>
    <t>Utilisation of Central Assitance towards Transportation Assistance (Primary &amp; Upper Primary,Classes I-VIII) during 2019-2020</t>
  </si>
  <si>
    <t>Utilisation of Central Assistance towards MME  (Primary &amp; Upper Primary,Classes I-VIII) during 2019-2020</t>
  </si>
  <si>
    <t>Details of Meetings at district level during 2019-2020</t>
  </si>
  <si>
    <t>Coverage under Rashtriya Bal Swasthya Karykram (School Health Programme) - 2019-2020</t>
  </si>
  <si>
    <t>Annual and Monthly data entry status in MDM-MIS during 2019-2020</t>
  </si>
  <si>
    <t>Implementation of Automated Monitoring System  during 2019-2020</t>
  </si>
  <si>
    <t>PAB-MDM Approval vs. PERFORMANCE (Primary Classes I to V) during 2019-2020 - Drought</t>
  </si>
  <si>
    <t>Table: AT-1: GENERAL INFORMATION for 2019-2020</t>
  </si>
  <si>
    <t>Table: AT-2 :  Details of  Provisions  in the State Budget 2019-2020</t>
  </si>
  <si>
    <t>Table: AT-2A : Releasing of Funds from State to Directorate / Authority / District / Block / School level during 2019-2020</t>
  </si>
  <si>
    <t>Table AT-3: No. of Institutions in the State vis a vis Institutions serving MDM during 2019-2020</t>
  </si>
  <si>
    <t>Table: AT-3A: No. of Institutions covered  (Primary, Classes I-V)  during 2019-2020</t>
  </si>
  <si>
    <t>Table: AT-3B: No. of Institutions covered (Upper Primary with Primary, Classes I-VIII) during 2019-2020</t>
  </si>
  <si>
    <t>Table: AT-3C: No. of Institutions covered (Upper Primary without Primary, Classes VI-VIII) during 2019-2020</t>
  </si>
  <si>
    <t>Table: AT-4: Enrolment vis-à-vis availed for MDM  (Primary,Classes I- V) during 2019-2020</t>
  </si>
  <si>
    <t>Table: AT-4A: Enrolment vis-a-vis availed for MDM  (Upper Primary, Classes VI - VIII) during 2019-2020</t>
  </si>
  <si>
    <t>Table: AT-5:  PAB-MDM Approval vs. PERFORMANCE (Primary, Classes I - V) during 2019-2020</t>
  </si>
  <si>
    <t>MDM-PAB Approval for 2019-2020</t>
  </si>
  <si>
    <t>Table: AT-5 A:  PAB-MDM Approval vs. PERFORMANCE (Upper Primary, Classes VI to VIII) during 2019-2020</t>
  </si>
  <si>
    <t>Table: AT-5 B:  PAB-MDM Approval vs. PERFORMANCE - STC (NCLP Schools) during 2019-2020</t>
  </si>
  <si>
    <t>Table: AT-5 C:  PAB-MDM Approval vs. PERFORMANCE (Primary, Classes I - V) during 2019-2020 - Drought</t>
  </si>
  <si>
    <t>Table: AT-5 D:  PAB-MDM Approval vs. PERFORMANCE (Upper Primary, Classes VI to VIII) during 2019-2020 - Drought</t>
  </si>
  <si>
    <t>Table: AT-6: Utilisation of foodgrains  (Primary, Classes I-V) during 2019-2020</t>
  </si>
  <si>
    <t>Table: AT-6A: Utilisation of foodgrains  (Upper Primary, Classes VI-VIII) during 2019-2020</t>
  </si>
  <si>
    <t>Table: AT-6B: PAYMENT OF COST OF FOOD GRAINS TO FCI (Primary and Upper Primary Classes I-VIII) during 2019-2020</t>
  </si>
  <si>
    <t>Table: AT-6C: Utilisation of foodgrains (Coarse Grain) during 2019-2020</t>
  </si>
  <si>
    <t>Table: AT-7: Utilisation of Cooking Cost (Primary Classes I-V) during 2019-2020</t>
  </si>
  <si>
    <t>Table: AT-7A: Utilisation of Cooking cost (Upper Primary Classes, VI-VIII) during 2019-2020</t>
  </si>
  <si>
    <t>Table AT - 8 :Utilisation of funds towards honorarium to Cook-cum-Helpers (Primary classes I-V) during 2019-2020</t>
  </si>
  <si>
    <t>Table AT - 8A : Utilisation of funds towards honorarium to Cook-cum-Helpers (Upper Primary classes VI-VIII) during 2019-2020</t>
  </si>
  <si>
    <t>Table: AT-9 : Utilisation of Central Assitance towards Transportation Assistance (Primary &amp; Upper Primary,Classes I-VIII) during 2019-2020</t>
  </si>
  <si>
    <t>Table: AT-10 :  Utilisation of Central Assistance towards MME  (Primary &amp; Upper Primary,Classes I-VIII) during 2019-2020</t>
  </si>
  <si>
    <t>Table: AT-10 A : Details of Meetings at district level during 2019-2020</t>
  </si>
  <si>
    <t xml:space="preserve">Table AT - 10 B : Details of Social Audit during 2019-2020 </t>
  </si>
  <si>
    <t>Table AT - 23 A- Implementation of Automated Monitoring System  during 2019-2020</t>
  </si>
  <si>
    <t>Table: AT-32:  PAB-MDM Approval vs. PERFORMANCE (Primary Classes I to V) during 2019-2020 - Drought</t>
  </si>
  <si>
    <t>Table: AT-32 A:  PAB-MDM Approval vs. PERFORMANCE (Upper Primary, Classes VI to VIII) during 2019-2020 - Drought</t>
  </si>
  <si>
    <t xml:space="preserve">No. of working days (During 01.04.2019 to 31.03.2020)                  </t>
  </si>
  <si>
    <t xml:space="preserve">Opening Balance as on 01.04.2019                                  </t>
  </si>
  <si>
    <t>Opening Balance as on 01.04.2019</t>
  </si>
  <si>
    <t>Apr, 2019</t>
  </si>
  <si>
    <t>Dec, 2019</t>
  </si>
  <si>
    <t>Jan, 2020</t>
  </si>
  <si>
    <t>Feb, 2020</t>
  </si>
  <si>
    <t>Mar, 2020</t>
  </si>
  <si>
    <t>Budget Released till 31.12.2019</t>
  </si>
  <si>
    <t>During 01.04.2019 to 31.12.2019</t>
  </si>
  <si>
    <t>April, 2020</t>
  </si>
  <si>
    <t>May,2020</t>
  </si>
  <si>
    <t>June,2020</t>
  </si>
  <si>
    <t>July,2020</t>
  </si>
  <si>
    <t>August,2020</t>
  </si>
  <si>
    <t>September,2020</t>
  </si>
  <si>
    <t>October,2020</t>
  </si>
  <si>
    <t>November,2020</t>
  </si>
  <si>
    <t>December,2020</t>
  </si>
  <si>
    <t>January,2021</t>
  </si>
  <si>
    <t>February,2021</t>
  </si>
  <si>
    <t>March,2021</t>
  </si>
  <si>
    <t>No. of Kitchens constructed prior to FY 2009-10</t>
  </si>
  <si>
    <t>No. of Kitchens constructed prior to 2009-10 and require repairs</t>
  </si>
  <si>
    <t>2019-20</t>
  </si>
  <si>
    <t>Repair of Kitchen-cum-stores</t>
  </si>
  <si>
    <t>Gross Allocation for the  FY 2019-20</t>
  </si>
  <si>
    <t>Allocation for cost of foodgrains for 2019-20</t>
  </si>
  <si>
    <t xml:space="preserve">Unspent Balance as on 31.12.2019  </t>
  </si>
  <si>
    <t xml:space="preserve">Total Unspent Balance as on 31.12.2019                           </t>
  </si>
  <si>
    <t>Allocation for 2019-20</t>
  </si>
  <si>
    <t xml:space="preserve">Allocation for 2019-20                       </t>
  </si>
  <si>
    <t>Allocation for FY 2019-20</t>
  </si>
  <si>
    <t>Unspent Balance as on 31.12.2019</t>
  </si>
  <si>
    <t>Opening balance as on 01.04.2019</t>
  </si>
  <si>
    <t xml:space="preserve">Unspent Balance as on 31.12.2019  [Col. 4+ Col.5+Col.6 -Col.8]  </t>
  </si>
  <si>
    <t>Allocation for  2019-20</t>
  </si>
  <si>
    <t>Unspent balance as on 31.12.2019               [Col: (4+5)-7]</t>
  </si>
  <si>
    <t>*Total sanctioned during 2006-07  to 2019-20</t>
  </si>
  <si>
    <t>*Total sanction during 2006-07 to 2019-20</t>
  </si>
  <si>
    <t>*Total Sanction during 2012-13 to 2019-20</t>
  </si>
  <si>
    <t>Table: AT-17 : Coverage under Rashtriya Bal Swasthya Karykram (School Health Programme) - 2019-20</t>
  </si>
  <si>
    <t>Table AT - 23 Annual and Monthly data entry status in MDM-MIS during 2019-20</t>
  </si>
  <si>
    <t>In-Cash Benefit Type Component                                                                                                                                                                (CCH Honorarieum only)</t>
  </si>
  <si>
    <t>In-Kind Benefit Type Component                                                                                                       (A Sum of Cost of Food Grains + Cooking Cost + Transport Assistance + MME)</t>
  </si>
  <si>
    <t>Remarks, if any</t>
  </si>
  <si>
    <t>Electronic Fund 
Transfer (in ₹)
(NEFT, RTGS, APB, NACH)</t>
  </si>
  <si>
    <t>Non-Electronic 
Fund Transfer (in ₹)
(Cash, Cheque, DD, MO)</t>
  </si>
  <si>
    <r>
      <t xml:space="preserve">Total 
Expenditure during the Month </t>
    </r>
    <r>
      <rPr>
        <b/>
        <sz val="10"/>
        <rFont val="Arial"/>
        <family val="2"/>
      </rPr>
      <t>(in ₹)  **</t>
    </r>
  </si>
  <si>
    <r>
      <t xml:space="preserve">Fund 
Transfer during the Month             </t>
    </r>
    <r>
      <rPr>
        <b/>
        <sz val="10"/>
        <rFont val="Arial"/>
        <family val="2"/>
      </rPr>
      <t>(in ₹)</t>
    </r>
  </si>
  <si>
    <r>
      <t xml:space="preserve">Total 
Expenditure during the Month </t>
    </r>
    <r>
      <rPr>
        <b/>
        <sz val="10"/>
        <rFont val="Arial"/>
        <family val="2"/>
      </rPr>
      <t>(in ₹)</t>
    </r>
  </si>
  <si>
    <t>April, 2019</t>
  </si>
  <si>
    <t>May, 2019</t>
  </si>
  <si>
    <t>June, 2019</t>
  </si>
  <si>
    <t>July, 2019</t>
  </si>
  <si>
    <t>August, 2019</t>
  </si>
  <si>
    <t>September, 2019</t>
  </si>
  <si>
    <t>October, 2019</t>
  </si>
  <si>
    <t>November, 2019</t>
  </si>
  <si>
    <t>December, 2019</t>
  </si>
  <si>
    <t xml:space="preserve">Table AT-2 B: Month wise Transfer of Funds vs Expenditure under DBT during 2019-20 </t>
  </si>
  <si>
    <t xml:space="preserve">Table: AT- 2B </t>
  </si>
  <si>
    <t xml:space="preserve">TOTAL CENTRAL SHARE - </t>
  </si>
  <si>
    <t>Notes:</t>
  </si>
  <si>
    <t>Kitchen-cum-store sanctioned during 2006-07 to 2019-20</t>
  </si>
  <si>
    <t>Engaged in 2019-20</t>
  </si>
  <si>
    <t>AT - 2 B</t>
  </si>
  <si>
    <t xml:space="preserve">Month wise Transfer of Funds vs Expenditure under DBT during 2019-20 </t>
  </si>
  <si>
    <t>(Amount in Rs.)</t>
  </si>
  <si>
    <t>DBT COMPONENT CENTRAL SHARE</t>
  </si>
  <si>
    <t>1.  DBT COMPONENT FUNDS  = TOTAL CENTRAL SHARE - FUNDS FOR INFRASTRUCTRE (i.e. KITCHEN SHED - KITCHEN DEVICES - KITCHEN GARDEN  ETC.)</t>
  </si>
  <si>
    <t>3.. Value to be reported in absolute unit (not in Lakh, Crore, etc)</t>
  </si>
  <si>
    <t>Additional Chief Secretary
Education Department
Government of Bihar</t>
  </si>
  <si>
    <t>State : BIHAR</t>
  </si>
  <si>
    <t>State :  BIHAR</t>
  </si>
  <si>
    <t>2. TOTAL EXPENDITURE &lt;= DBT COMPONENT FUNDS</t>
  </si>
  <si>
    <t xml:space="preserve">State  BIHAR : </t>
  </si>
  <si>
    <t>Patna</t>
  </si>
  <si>
    <t>Nalanda</t>
  </si>
  <si>
    <t>Bhojpur</t>
  </si>
  <si>
    <t>Buxar</t>
  </si>
  <si>
    <t>Rohtas</t>
  </si>
  <si>
    <t>Kaimur</t>
  </si>
  <si>
    <t>Gaya</t>
  </si>
  <si>
    <t>Jehanabad</t>
  </si>
  <si>
    <t>Arwal</t>
  </si>
  <si>
    <t>Nawada</t>
  </si>
  <si>
    <t>Aurangabad</t>
  </si>
  <si>
    <t>Saran</t>
  </si>
  <si>
    <t>Siwan</t>
  </si>
  <si>
    <t>Gopalganj</t>
  </si>
  <si>
    <t>Muzaffarpur</t>
  </si>
  <si>
    <t>Sitamarhi</t>
  </si>
  <si>
    <t>Sheohar</t>
  </si>
  <si>
    <t>Vaishali</t>
  </si>
  <si>
    <t>E.Champaran</t>
  </si>
  <si>
    <t>W.Champaran</t>
  </si>
  <si>
    <t>Darbhanga</t>
  </si>
  <si>
    <t>Madhubani</t>
  </si>
  <si>
    <t>Samastipur</t>
  </si>
  <si>
    <t>Purnia</t>
  </si>
  <si>
    <t>Kishanganj</t>
  </si>
  <si>
    <t>Araria</t>
  </si>
  <si>
    <t>Katihar</t>
  </si>
  <si>
    <t>Bhagalpur</t>
  </si>
  <si>
    <t>Banka</t>
  </si>
  <si>
    <t>Munger</t>
  </si>
  <si>
    <t>Shekhpura</t>
  </si>
  <si>
    <t>Lakhisarai</t>
  </si>
  <si>
    <t>Jamui</t>
  </si>
  <si>
    <t>Khagaria</t>
  </si>
  <si>
    <t>Begusarai</t>
  </si>
  <si>
    <t>Saharsa</t>
  </si>
  <si>
    <t>Supaul</t>
  </si>
  <si>
    <t>Madhepura</t>
  </si>
  <si>
    <t>State :BIHAR</t>
  </si>
  <si>
    <t>State  : BIHAR</t>
  </si>
  <si>
    <t>State / :BIHAR</t>
  </si>
  <si>
    <t>State /BIHAR:</t>
  </si>
  <si>
    <t>State /:BIHAR</t>
  </si>
  <si>
    <t>State:BIHAR</t>
  </si>
  <si>
    <t xml:space="preserve">State:BIHAR </t>
  </si>
  <si>
    <t xml:space="preserve">State :BIHAR </t>
  </si>
  <si>
    <t>State BIHAR:</t>
  </si>
  <si>
    <t>N/A</t>
  </si>
  <si>
    <t>STATE: BIHAR</t>
  </si>
  <si>
    <t>As per  need</t>
  </si>
  <si>
    <t>EGG</t>
  </si>
  <si>
    <t>ONCE IN WEEK</t>
  </si>
  <si>
    <t>State :- BIHAR:</t>
  </si>
  <si>
    <t>State  :- BIHAR</t>
  </si>
  <si>
    <t>State: BIHAR</t>
  </si>
  <si>
    <t>1. Dy.Diretor</t>
  </si>
  <si>
    <t>2. Asst Director</t>
  </si>
  <si>
    <t>3. OSD</t>
  </si>
  <si>
    <t>4. Junior monitoring  officer</t>
  </si>
  <si>
    <t>5. District Programme officer (DPO)</t>
  </si>
  <si>
    <t xml:space="preserve"> Accounts officer</t>
  </si>
  <si>
    <t xml:space="preserve"> Data officer</t>
  </si>
  <si>
    <t xml:space="preserve"> Accountant</t>
  </si>
  <si>
    <t xml:space="preserve"> Asst programme co-ordinator</t>
  </si>
  <si>
    <t xml:space="preserve"> Nutrition Expert</t>
  </si>
  <si>
    <t xml:space="preserve"> District coodinator</t>
  </si>
  <si>
    <t xml:space="preserve"> District Accountant</t>
  </si>
  <si>
    <t xml:space="preserve"> District Resource person</t>
  </si>
  <si>
    <t>Block Resource person</t>
  </si>
  <si>
    <t>Finance Manager</t>
  </si>
  <si>
    <t>District Programme Manager</t>
  </si>
  <si>
    <t>District Account Manager</t>
  </si>
  <si>
    <t>District IT Manager</t>
  </si>
  <si>
    <t>Executive Assistant</t>
  </si>
  <si>
    <t>State :-BIHAR</t>
  </si>
  <si>
    <t>30.04.19</t>
  </si>
  <si>
    <t>5.06.19</t>
  </si>
  <si>
    <t>19.06.19</t>
  </si>
  <si>
    <t>6.09.19</t>
  </si>
  <si>
    <t>10.10.19</t>
  </si>
  <si>
    <t>18.10.19</t>
  </si>
  <si>
    <t>16.12.19</t>
  </si>
  <si>
    <t>26.12.19</t>
  </si>
  <si>
    <t>17.01.20</t>
  </si>
  <si>
    <t>total</t>
  </si>
  <si>
    <t>1qpr</t>
  </si>
  <si>
    <t>2nd qpr</t>
  </si>
  <si>
    <t>3rd qpr</t>
  </si>
  <si>
    <t>adhoc</t>
  </si>
  <si>
    <t>1st install</t>
  </si>
  <si>
    <t>2nd install</t>
  </si>
  <si>
    <t>STATE : BIHAR</t>
  </si>
  <si>
    <t>exp</t>
  </si>
  <si>
    <t xml:space="preserve">unspent </t>
  </si>
  <si>
    <t>e-transfer</t>
  </si>
  <si>
    <t>No social audit conducted during 2019-20</t>
  </si>
  <si>
    <t>NIL</t>
  </si>
  <si>
    <t>krishi Vigyan Kendra,patna</t>
  </si>
  <si>
    <t>krishi Vigyan Kendra,nalanda</t>
  </si>
  <si>
    <t>krishi Vigyan Kendra,bhojpuar</t>
  </si>
  <si>
    <t>krishi Vigyan Kendra,buxor</t>
  </si>
  <si>
    <t>krishi Vigyan Kendra,rohtad</t>
  </si>
  <si>
    <t>krishi Vigyan Kendra,kaimur</t>
  </si>
  <si>
    <t>krishi Vigyan Kendra,gaya</t>
  </si>
  <si>
    <t>krishi Vigyan Kendra,jehanabd</t>
  </si>
  <si>
    <t>krishi Vigyan Kendra,arwal</t>
  </si>
  <si>
    <t>krishi Vigyan Kendra,nawada</t>
  </si>
  <si>
    <t>krishi Vigyan Kendra, aurangbad</t>
  </si>
  <si>
    <t>krishi Vigyan Kendra,saran</t>
  </si>
  <si>
    <t>krishi Vigyan Kendra,siwan</t>
  </si>
  <si>
    <t>krishi Vigyan Kendra,gopalganj</t>
  </si>
  <si>
    <t>krishi Vigyan Kendra,muzaffarpur</t>
  </si>
  <si>
    <t>krishi Vigyan Kendra,sitamadhi</t>
  </si>
  <si>
    <t>krishi Vigyan Kendra,sheohar</t>
  </si>
  <si>
    <t>krishi Vigyan Kendra,vaishali</t>
  </si>
  <si>
    <t>krishi Vigyan Kendra,purvi champaran</t>
  </si>
  <si>
    <t>krishi Vigyan Kendra,paschim champaran</t>
  </si>
  <si>
    <t>krishi Vigyan Kendra,Darbhanga</t>
  </si>
  <si>
    <t>krishi Vigyan Kendra,Madhubani</t>
  </si>
  <si>
    <t>krishi Vigyan Kendra,pusa</t>
  </si>
  <si>
    <t>krishi Vigyan Kendra,purnia</t>
  </si>
  <si>
    <t>krishi Vigyan Kendra,kishanganj</t>
  </si>
  <si>
    <t>krishi Vigyan Kendra, araria</t>
  </si>
  <si>
    <t>krishi Vigyan Kendra,katihar</t>
  </si>
  <si>
    <t>krishi Vigyan Kendra,bhagalpur</t>
  </si>
  <si>
    <t>krishi Vigyan Kendra,banka</t>
  </si>
  <si>
    <t>krishi Vigyan Kendra,munger</t>
  </si>
  <si>
    <t>krishi Vigyan Kendra, shekpura</t>
  </si>
  <si>
    <t>krishi Vigyan Kendra, Lakhaisarai</t>
  </si>
  <si>
    <t>krishi Vigyan Kendra,jamui</t>
  </si>
  <si>
    <t>krishi Vigyan Kendra,khagaria</t>
  </si>
  <si>
    <t>krishi Vigyan Kendra,begusarai</t>
  </si>
  <si>
    <t>krishi Vigyan Kendra,saharsa</t>
  </si>
  <si>
    <t>krishi Vigyan Kendra,supaul</t>
  </si>
  <si>
    <t>krishi Vigyan Kendra,madhepura</t>
  </si>
  <si>
    <t>one day</t>
  </si>
  <si>
    <t>Animation , video film</t>
  </si>
  <si>
    <t>Local Level</t>
  </si>
  <si>
    <t>State : Bihar</t>
  </si>
  <si>
    <t xml:space="preserve">Anacon Laboratories, Nagpur
</t>
  </si>
  <si>
    <t>NORMAL</t>
  </si>
  <si>
    <t>Ekta Shakti  Foundation</t>
  </si>
  <si>
    <t>Rewards</t>
  </si>
  <si>
    <t>Centre for National Development Initiative</t>
  </si>
  <si>
    <t xml:space="preserve"> Poorvanchal Samaj Sewa Sangh</t>
  </si>
  <si>
    <t>Dayawati Educational and Charitable Society</t>
  </si>
  <si>
    <t>Ujjwal Sawera Samiti</t>
  </si>
  <si>
    <t>Suprabhat Educational &amp; Social Walfare Societv</t>
  </si>
  <si>
    <t>Bharat Ratna Dr. Bhim Rao Ambedkar Dalit Uthan Avam Shiksha Samiti</t>
  </si>
  <si>
    <t>Nav Prayas</t>
  </si>
  <si>
    <t>Bal Vikash Sewa Sansthan</t>
  </si>
  <si>
    <t>Jan Chetna Avom Shaikshnik Vikas Manch</t>
  </si>
  <si>
    <t>Suprabhat Educational &amp; Social Walfare Society</t>
  </si>
  <si>
    <t>15 km. Approx</t>
  </si>
  <si>
    <t>12 Km</t>
  </si>
  <si>
    <t>14 KM</t>
  </si>
  <si>
    <t>15 KM</t>
  </si>
  <si>
    <t>16 KM</t>
  </si>
  <si>
    <t>17 KM</t>
  </si>
  <si>
    <t>18 KM</t>
  </si>
  <si>
    <t>7 KM</t>
  </si>
  <si>
    <t xml:space="preserve"> 21 lm</t>
  </si>
  <si>
    <t>13 km</t>
  </si>
  <si>
    <t>19 km</t>
  </si>
  <si>
    <t>12 KM</t>
  </si>
  <si>
    <t>13 KM</t>
  </si>
  <si>
    <t>17 km</t>
  </si>
  <si>
    <t>16 km</t>
  </si>
  <si>
    <t>ARARIA</t>
  </si>
  <si>
    <t>ARWAL</t>
  </si>
  <si>
    <t>AURANGABAD - BIHAR</t>
  </si>
  <si>
    <t>BANKA</t>
  </si>
  <si>
    <t>BEGUSARAI</t>
  </si>
  <si>
    <t>BHAGALPUR</t>
  </si>
  <si>
    <t>BHOJPUR</t>
  </si>
  <si>
    <t>BUXAR</t>
  </si>
  <si>
    <t>DARBHANGA</t>
  </si>
  <si>
    <t>GAYA</t>
  </si>
  <si>
    <t>GOPALGANJ</t>
  </si>
  <si>
    <t>JAMUI</t>
  </si>
  <si>
    <t>JEHANABAD</t>
  </si>
  <si>
    <t>KAIMUR - BHABUA</t>
  </si>
  <si>
    <t>KATIHAR</t>
  </si>
  <si>
    <t>KHAGARIA</t>
  </si>
  <si>
    <t>KISHANGANJ</t>
  </si>
  <si>
    <t>LAKHISARAI</t>
  </si>
  <si>
    <t>MADHEPURA</t>
  </si>
  <si>
    <t>MADHUBANI</t>
  </si>
  <si>
    <t>MUNGER</t>
  </si>
  <si>
    <t>MUZAFFARPUR</t>
  </si>
  <si>
    <t>NALANDA</t>
  </si>
  <si>
    <t>NAWADA</t>
  </si>
  <si>
    <t>PASHCHIM CHAMPARAN</t>
  </si>
  <si>
    <t>PATNA</t>
  </si>
  <si>
    <t>PURBA CHAMPARAN</t>
  </si>
  <si>
    <t>PURNIA</t>
  </si>
  <si>
    <t>ROHTAS</t>
  </si>
  <si>
    <t>SAHARSA</t>
  </si>
  <si>
    <t>SAMASTIPUR</t>
  </si>
  <si>
    <t>SARAN</t>
  </si>
  <si>
    <t>SHEIKHPURA</t>
  </si>
  <si>
    <t>SHEOHAR</t>
  </si>
  <si>
    <t>SITAMARHI</t>
  </si>
  <si>
    <t>SIWAN</t>
  </si>
  <si>
    <t>SUPAUL</t>
  </si>
  <si>
    <t>VAISHALI</t>
  </si>
  <si>
    <t>11193353000  </t>
  </si>
  <si>
    <t>Yes,  Secretary cum Director, Mid-day Meal</t>
  </si>
  <si>
    <t xml:space="preserve"> Yes,District Mid-day Meal Incharge</t>
  </si>
  <si>
    <t>Yes,Block Resource Person ,Mid-day Meal</t>
  </si>
  <si>
    <t>yes (18003456208)</t>
  </si>
  <si>
    <t>yes</t>
  </si>
  <si>
    <t>0612-2231005,22310123</t>
  </si>
  <si>
    <t>No</t>
  </si>
  <si>
    <t>mdmsbihar@gmail.com</t>
  </si>
  <si>
    <t>mdmsbihar.org,dopahar.org, madhyanbhojanbihar.in</t>
  </si>
  <si>
    <t>theft of foodgrain</t>
  </si>
  <si>
    <t>FIR Lodge</t>
  </si>
  <si>
    <t xml:space="preserve">Many district </t>
  </si>
  <si>
    <t xml:space="preserve">less Quantity in 50kg bag, timely not availability of foodgrain in FCI godown,not availability og FAQ </t>
  </si>
  <si>
    <t xml:space="preserve">1.Monthly meeting with MDM incharge and FCI/SFC incharge in district  2.Monthly meeting with all mdm incharge of Bihar and representative of FCI and SFC  to resolved the issues.3.Direction has been given to all school to receive only 50kg bag of rice </t>
  </si>
  <si>
    <t>In many  district</t>
  </si>
  <si>
    <t xml:space="preserve"> kitchen kitchen cum store  damage due to flood and heavy rain</t>
  </si>
  <si>
    <t xml:space="preserve">State has released from own resources  for  repairing of kitchen shed </t>
  </si>
  <si>
    <t>replacement of kitchen device, and theft of kitchen device</t>
  </si>
  <si>
    <t>utensil thept and damage also more than 5 years old in many district</t>
  </si>
  <si>
    <t>FIR lodged and fund released to purchse new utensil, donation from  villager state has also released for  purchase of steel plates</t>
  </si>
  <si>
    <t xml:space="preserve">Mostly north bihar district </t>
  </si>
  <si>
    <t>In rainy days non availability of dry fire wood and coal</t>
  </si>
  <si>
    <t>initiative  has  been taken and  90% school covered with LPG</t>
  </si>
  <si>
    <t>NiL</t>
  </si>
  <si>
    <t>Few Districts</t>
  </si>
  <si>
    <t xml:space="preserve">Lack of coordination </t>
  </si>
  <si>
    <t>District MDM I/C trained on Conflict Management, Stress Management and tips of coordination</t>
  </si>
  <si>
    <t xml:space="preserve">school health program is being executed by health department  on regular basis </t>
  </si>
  <si>
    <t>Some district</t>
  </si>
  <si>
    <t>physical attendance less than actual attendance</t>
  </si>
  <si>
    <t>Money recovered from head master ,departmental action and  FIR lodge  to HM</t>
  </si>
  <si>
    <t xml:space="preserve">children ill, recoved after proper medication </t>
  </si>
  <si>
    <t>action against guilty person and FIR lodge against guilty person</t>
  </si>
  <si>
    <t>During 01.04.2019 to 31.12.2020</t>
  </si>
  <si>
    <t>(For the Period 01.04.2019 to 31.03.20120</t>
  </si>
  <si>
    <t>During 01.04.2019 to 31.03.2020</t>
  </si>
  <si>
    <t>(As on 31.03.2020)</t>
  </si>
  <si>
    <t>(As on 31.03 2020)</t>
  </si>
  <si>
    <t>As on 31.03.2020</t>
  </si>
  <si>
    <t>During 01.04.19 to 31.03.2020</t>
  </si>
  <si>
    <t>ANNEXURE-IV</t>
  </si>
  <si>
    <t xml:space="preserve">Requirement of funds and foodgrains for Provision of MDM during summer vacations during COVID-19 in 2020-21(Primary Classes I to VIII) </t>
  </si>
  <si>
    <t>Sl No.</t>
  </si>
  <si>
    <t>Districts</t>
  </si>
  <si>
    <t>No. of children (Primary 1 to 5)</t>
  </si>
  <si>
    <t>Number of children (6 to 8)</t>
  </si>
  <si>
    <t xml:space="preserve">Number of days </t>
  </si>
  <si>
    <t>Required Food grains (in MT's )</t>
  </si>
  <si>
    <t>Cost of Foodgrains (Rs.3000/MT's)</t>
  </si>
  <si>
    <t>Cooking cost (Rs. In lakhs) (primary)</t>
  </si>
  <si>
    <t>Cooking cost (Rs. In lakhs) 
(up primary)</t>
  </si>
  <si>
    <t>Transportation Assistance (Rs. In lakhs)</t>
  </si>
  <si>
    <t>Central Share (2.98/Child)</t>
  </si>
  <si>
    <t>State Share (1.99/Child)</t>
  </si>
  <si>
    <t>Central Share (4.47/Child)</t>
  </si>
  <si>
    <t>State Share (2.98/Child)</t>
  </si>
  <si>
    <t>State/UT: BIHAR</t>
  </si>
  <si>
    <t xml:space="preserve"> 6591 70</t>
  </si>
  <si>
    <t xml:space="preserve">Details </t>
  </si>
  <si>
    <t xml:space="preserve">Institutions </t>
  </si>
  <si>
    <t xml:space="preserve">Children </t>
  </si>
  <si>
    <t xml:space="preserve">Total in State </t>
  </si>
  <si>
    <t xml:space="preserve">Health Check UP </t>
  </si>
  <si>
    <t xml:space="preserve">IFA Distribution </t>
  </si>
  <si>
    <t xml:space="preserve">Deworming Tablets </t>
  </si>
</sst>
</file>

<file path=xl/styles.xml><?xml version="1.0" encoding="utf-8"?>
<styleSheet xmlns="http://schemas.openxmlformats.org/spreadsheetml/2006/main">
  <numFmts count="2">
    <numFmt numFmtId="164" formatCode="0.000"/>
    <numFmt numFmtId="165" formatCode="0.0"/>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1"/>
      <color theme="1"/>
      <name val="Arial"/>
      <family val="2"/>
    </font>
    <font>
      <b/>
      <sz val="10"/>
      <color theme="1"/>
      <name val="Arial"/>
      <family val="2"/>
    </font>
    <font>
      <u/>
      <sz val="10"/>
      <color theme="10"/>
      <name val="Arial"/>
      <family val="2"/>
    </font>
    <font>
      <b/>
      <sz val="10"/>
      <name val="Calibri"/>
      <family val="2"/>
    </font>
    <font>
      <sz val="10"/>
      <color theme="1"/>
      <name val="Arial"/>
      <family val="2"/>
    </font>
    <font>
      <b/>
      <i/>
      <u/>
      <sz val="12"/>
      <color theme="1"/>
      <name val="Arial"/>
      <family val="2"/>
    </font>
    <font>
      <b/>
      <sz val="12"/>
      <color theme="1"/>
      <name val="Arial"/>
      <family val="2"/>
    </font>
    <font>
      <b/>
      <sz val="14"/>
      <color theme="1"/>
      <name val="Arial"/>
      <family val="2"/>
    </font>
    <font>
      <b/>
      <u/>
      <sz val="11"/>
      <color theme="1"/>
      <name val="Arial"/>
      <family val="2"/>
    </font>
    <font>
      <sz val="12"/>
      <color theme="1"/>
      <name val="Arial"/>
      <family val="2"/>
    </font>
    <font>
      <sz val="16"/>
      <name val="Arial"/>
      <family val="2"/>
    </font>
    <font>
      <b/>
      <u/>
      <sz val="14"/>
      <name val="Arial"/>
      <family val="2"/>
    </font>
    <font>
      <sz val="9"/>
      <name val="Trebuchet MS"/>
      <family val="2"/>
    </font>
    <font>
      <sz val="9"/>
      <name val="Arial"/>
      <family val="2"/>
    </font>
    <font>
      <sz val="10"/>
      <color indexed="8"/>
      <name val="Arial"/>
      <family val="2"/>
    </font>
    <font>
      <b/>
      <sz val="12"/>
      <color rgb="FF000000"/>
      <name val="Arial"/>
      <family val="2"/>
    </font>
    <font>
      <sz val="9"/>
      <color theme="1"/>
      <name val="Arial"/>
      <family val="2"/>
    </font>
    <font>
      <sz val="12"/>
      <color indexed="8"/>
      <name val="Arial"/>
      <family val="2"/>
    </font>
    <font>
      <sz val="12"/>
      <color theme="1"/>
      <name val="Calibri"/>
      <family val="2"/>
      <scheme val="minor"/>
    </font>
    <font>
      <b/>
      <sz val="12"/>
      <color indexed="8"/>
      <name val="Calibri"/>
      <family val="2"/>
    </font>
    <font>
      <b/>
      <i/>
      <sz val="12"/>
      <name val="Arial"/>
      <family val="2"/>
    </font>
    <font>
      <b/>
      <i/>
      <sz val="12"/>
      <color indexed="8"/>
      <name val="Arial"/>
      <family val="2"/>
    </font>
    <font>
      <b/>
      <i/>
      <u/>
      <sz val="10"/>
      <color theme="1"/>
      <name val="Arial"/>
      <family val="2"/>
    </font>
    <font>
      <sz val="11"/>
      <color indexed="8"/>
      <name val="Calibri"/>
      <family val="2"/>
    </font>
    <font>
      <b/>
      <sz val="11.5"/>
      <color rgb="FF000000"/>
      <name val="Arial"/>
      <family val="2"/>
    </font>
    <font>
      <sz val="10"/>
      <name val="Arial"/>
      <family val="2"/>
    </font>
    <font>
      <b/>
      <sz val="10"/>
      <name val="Arial"/>
      <family val="2"/>
    </font>
    <font>
      <b/>
      <i/>
      <u/>
      <sz val="10"/>
      <name val="Arial"/>
      <family val="2"/>
    </font>
    <font>
      <b/>
      <sz val="12"/>
      <name val="Arial"/>
      <family val="2"/>
    </font>
    <font>
      <b/>
      <sz val="16"/>
      <name val="Arial"/>
      <family val="2"/>
    </font>
    <font>
      <b/>
      <sz val="10"/>
      <name val="Cambria"/>
      <family val="1"/>
    </font>
    <font>
      <b/>
      <sz val="11"/>
      <color theme="1"/>
      <name val="Arial"/>
      <family val="2"/>
    </font>
    <font>
      <b/>
      <i/>
      <sz val="11"/>
      <color theme="1"/>
      <name val="Arial"/>
      <family val="2"/>
    </font>
    <font>
      <b/>
      <sz val="11"/>
      <name val="Cambria"/>
      <family val="1"/>
    </font>
    <font>
      <b/>
      <sz val="14"/>
      <color rgb="FFFFFFFF"/>
      <name val="Calibri"/>
      <family val="2"/>
    </font>
    <font>
      <b/>
      <sz val="14"/>
      <color rgb="FF0000FF"/>
      <name val="Calibri"/>
      <family val="2"/>
    </font>
    <font>
      <b/>
      <sz val="14"/>
      <color rgb="FF0000FF"/>
      <name val="Arial"/>
      <family val="2"/>
    </font>
    <font>
      <sz val="14"/>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rgb="FF4F81BD"/>
        <bgColor indexed="64"/>
      </patternFill>
    </fill>
    <fill>
      <patternFill patternType="solid">
        <fgColor rgb="FFD0D8E8"/>
        <bgColor indexed="64"/>
      </patternFill>
    </fill>
    <fill>
      <patternFill patternType="solid">
        <fgColor rgb="FFE9EDF4"/>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8">
    <xf numFmtId="0" fontId="0" fillId="0" borderId="0"/>
    <xf numFmtId="0" fontId="50" fillId="0" borderId="0"/>
    <xf numFmtId="0" fontId="50" fillId="0" borderId="0"/>
    <xf numFmtId="0" fontId="11" fillId="0" borderId="0"/>
    <xf numFmtId="0" fontId="11" fillId="0" borderId="0"/>
    <xf numFmtId="0" fontId="11" fillId="0" borderId="0"/>
    <xf numFmtId="0" fontId="65" fillId="0" borderId="0" applyNumberFormat="0" applyFill="0" applyBorder="0" applyAlignment="0" applyProtection="0"/>
    <xf numFmtId="0" fontId="5" fillId="0" borderId="0"/>
  </cellStyleXfs>
  <cellXfs count="1086">
    <xf numFmtId="0" fontId="0" fillId="0" borderId="0" xfId="0"/>
    <xf numFmtId="0" fontId="6" fillId="0" borderId="0" xfId="0" applyFont="1" applyAlignment="1">
      <alignment horizontal="center"/>
    </xf>
    <xf numFmtId="0" fontId="6" fillId="0" borderId="1" xfId="0" applyFont="1" applyBorder="1" applyAlignment="1">
      <alignment horizontal="center" vertical="top" wrapText="1"/>
    </xf>
    <xf numFmtId="0" fontId="6" fillId="0" borderId="2" xfId="0" applyFont="1" applyBorder="1" applyAlignment="1">
      <alignment horizontal="center"/>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6" fillId="0" borderId="0" xfId="0" applyFont="1" applyBorder="1" applyAlignment="1">
      <alignment horizontal="center"/>
    </xf>
    <xf numFmtId="0" fontId="0" fillId="0" borderId="0" xfId="0" applyBorder="1"/>
    <xf numFmtId="0" fontId="10" fillId="0" borderId="0" xfId="0" applyFont="1"/>
    <xf numFmtId="0" fontId="6" fillId="0" borderId="0" xfId="0" applyFont="1"/>
    <xf numFmtId="0" fontId="11" fillId="0" borderId="0" xfId="0" applyFont="1"/>
    <xf numFmtId="0" fontId="6" fillId="0" borderId="0" xfId="0" applyFont="1" applyBorder="1" applyAlignment="1">
      <alignment horizontal="right"/>
    </xf>
    <xf numFmtId="0" fontId="11" fillId="0" borderId="2" xfId="0" applyFont="1" applyBorder="1" applyAlignment="1">
      <alignment horizontal="center" vertical="top" wrapText="1"/>
    </xf>
    <xf numFmtId="0" fontId="11" fillId="0" borderId="2" xfId="0" applyFont="1" applyBorder="1" applyAlignment="1">
      <alignment horizontal="center"/>
    </xf>
    <xf numFmtId="0" fontId="11" fillId="0" borderId="2" xfId="0" applyFont="1" applyBorder="1"/>
    <xf numFmtId="0" fontId="11" fillId="0" borderId="0" xfId="0" applyFont="1" applyFill="1" applyBorder="1" applyAlignment="1">
      <alignment horizontal="left"/>
    </xf>
    <xf numFmtId="0" fontId="11" fillId="0" borderId="0" xfId="0" applyFont="1" applyBorder="1"/>
    <xf numFmtId="0" fontId="13" fillId="0" borderId="0" xfId="0" applyFont="1" applyAlignment="1">
      <alignment horizontal="center"/>
    </xf>
    <xf numFmtId="0" fontId="13" fillId="0" borderId="0" xfId="0" applyFont="1" applyBorder="1" applyAlignment="1">
      <alignment horizontal="center"/>
    </xf>
    <xf numFmtId="0" fontId="11" fillId="0" borderId="0" xfId="0" applyFont="1" applyBorder="1" applyAlignment="1">
      <alignment horizontal="left"/>
    </xf>
    <xf numFmtId="0" fontId="6" fillId="0" borderId="6" xfId="0" applyFont="1" applyFill="1" applyBorder="1" applyAlignment="1">
      <alignment horizontal="center" vertical="top" wrapText="1"/>
    </xf>
    <xf numFmtId="0" fontId="6" fillId="0" borderId="2" xfId="0" applyFont="1" applyFill="1" applyBorder="1" applyAlignment="1">
      <alignment horizontal="center" vertical="top" wrapText="1"/>
    </xf>
    <xf numFmtId="0" fontId="11" fillId="0" borderId="5" xfId="0" applyFont="1" applyBorder="1"/>
    <xf numFmtId="0" fontId="11" fillId="0" borderId="6" xfId="0" applyFont="1" applyBorder="1"/>
    <xf numFmtId="0" fontId="6" fillId="0" borderId="2" xfId="0" applyFont="1" applyBorder="1"/>
    <xf numFmtId="0" fontId="6" fillId="0" borderId="0" xfId="0" applyFont="1" applyBorder="1"/>
    <xf numFmtId="0" fontId="6" fillId="0" borderId="0" xfId="0" applyFont="1" applyAlignment="1">
      <alignment horizontal="left"/>
    </xf>
    <xf numFmtId="0" fontId="6" fillId="0" borderId="0" xfId="0" applyFont="1" applyAlignment="1">
      <alignment horizontal="right"/>
    </xf>
    <xf numFmtId="0" fontId="6" fillId="0" borderId="1" xfId="0" applyFont="1" applyFill="1" applyBorder="1" applyAlignment="1">
      <alignment horizontal="center" vertical="top" wrapText="1"/>
    </xf>
    <xf numFmtId="0" fontId="6" fillId="0" borderId="0" xfId="0" applyFont="1" applyAlignment="1"/>
    <xf numFmtId="0" fontId="11" fillId="0" borderId="0" xfId="0" applyFont="1" applyAlignment="1">
      <alignment vertical="top" wrapText="1"/>
    </xf>
    <xf numFmtId="0" fontId="11" fillId="0" borderId="2" xfId="0" applyFont="1" applyBorder="1" applyAlignment="1">
      <alignment vertical="top" wrapText="1"/>
    </xf>
    <xf numFmtId="0" fontId="6" fillId="0" borderId="2" xfId="0" applyFont="1" applyBorder="1" applyAlignment="1">
      <alignment vertical="top" wrapText="1"/>
    </xf>
    <xf numFmtId="0" fontId="10" fillId="0" borderId="0" xfId="0" applyFont="1" applyAlignment="1">
      <alignment horizontal="center"/>
    </xf>
    <xf numFmtId="0" fontId="7" fillId="0" borderId="0" xfId="0" applyFont="1" applyAlignment="1">
      <alignment horizontal="right"/>
    </xf>
    <xf numFmtId="0" fontId="7" fillId="0" borderId="0" xfId="0" applyFont="1" applyAlignment="1"/>
    <xf numFmtId="0" fontId="15" fillId="0" borderId="0" xfId="0" applyFont="1" applyAlignment="1"/>
    <xf numFmtId="0" fontId="16" fillId="0" borderId="0" xfId="0" applyFont="1" applyAlignment="1"/>
    <xf numFmtId="0" fontId="9" fillId="0" borderId="0" xfId="0" applyFont="1" applyAlignment="1">
      <alignment horizontal="center" wrapText="1"/>
    </xf>
    <xf numFmtId="0" fontId="9" fillId="0" borderId="0" xfId="0" applyFont="1" applyAlignment="1">
      <alignment horizontal="center"/>
    </xf>
    <xf numFmtId="0" fontId="18" fillId="0" borderId="0" xfId="0" applyFont="1" applyAlignment="1">
      <alignment horizontal="right"/>
    </xf>
    <xf numFmtId="0" fontId="17" fillId="0" borderId="0" xfId="0" applyFont="1"/>
    <xf numFmtId="0" fontId="19" fillId="0" borderId="2" xfId="0" applyFont="1" applyBorder="1" applyAlignment="1">
      <alignment horizontal="center" vertical="top" wrapText="1"/>
    </xf>
    <xf numFmtId="0" fontId="17" fillId="0" borderId="2" xfId="0" applyFont="1" applyBorder="1"/>
    <xf numFmtId="0" fontId="17" fillId="0" borderId="2" xfId="0" applyFont="1" applyBorder="1" applyAlignment="1">
      <alignment horizontal="center"/>
    </xf>
    <xf numFmtId="0" fontId="19" fillId="0" borderId="0" xfId="0" applyFont="1"/>
    <xf numFmtId="0" fontId="17" fillId="0" borderId="0" xfId="0" applyFont="1" applyBorder="1"/>
    <xf numFmtId="0" fontId="17" fillId="0" borderId="0" xfId="0" applyFont="1" applyAlignment="1">
      <alignment horizontal="center" vertical="top" wrapText="1"/>
    </xf>
    <xf numFmtId="0" fontId="17" fillId="0" borderId="0" xfId="0" applyFont="1" applyAlignment="1">
      <alignment vertical="top" wrapText="1"/>
    </xf>
    <xf numFmtId="0" fontId="17" fillId="0" borderId="2" xfId="0" applyFont="1" applyBorder="1" applyAlignment="1">
      <alignment horizontal="center" vertical="top" wrapText="1"/>
    </xf>
    <xf numFmtId="0" fontId="17" fillId="0" borderId="2" xfId="0" applyFont="1" applyBorder="1" applyAlignment="1">
      <alignment vertical="top" wrapText="1"/>
    </xf>
    <xf numFmtId="0" fontId="19" fillId="0" borderId="2" xfId="0" applyFont="1" applyFill="1" applyBorder="1" applyAlignment="1">
      <alignment vertical="top" wrapText="1"/>
    </xf>
    <xf numFmtId="0" fontId="17" fillId="0" borderId="0" xfId="0" applyFont="1" applyBorder="1" applyAlignment="1">
      <alignment vertical="top" wrapText="1"/>
    </xf>
    <xf numFmtId="0" fontId="19" fillId="0" borderId="0" xfId="0" applyFont="1" applyFill="1" applyBorder="1" applyAlignment="1">
      <alignment vertical="top" wrapText="1"/>
    </xf>
    <xf numFmtId="0" fontId="17" fillId="0" borderId="0" xfId="0" applyFont="1" applyBorder="1" applyAlignment="1">
      <alignment horizontal="center" vertical="top" wrapText="1"/>
    </xf>
    <xf numFmtId="0" fontId="20" fillId="0" borderId="0" xfId="0" applyFont="1" applyAlignment="1">
      <alignment horizontal="center" vertical="top" wrapText="1"/>
    </xf>
    <xf numFmtId="0" fontId="14" fillId="0" borderId="2" xfId="0" applyFont="1" applyBorder="1" applyAlignment="1">
      <alignment horizontal="center" vertical="top" wrapText="1"/>
    </xf>
    <xf numFmtId="0" fontId="14" fillId="0" borderId="0" xfId="0" applyFont="1"/>
    <xf numFmtId="0" fontId="21" fillId="0" borderId="2" xfId="0" applyFont="1" applyBorder="1" applyAlignment="1">
      <alignment horizontal="center" vertical="top" wrapText="1"/>
    </xf>
    <xf numFmtId="0" fontId="21" fillId="0" borderId="2" xfId="0" applyFont="1" applyBorder="1" applyAlignment="1">
      <alignment horizontal="center" vertical="top"/>
    </xf>
    <xf numFmtId="0" fontId="6" fillId="0" borderId="2" xfId="0" applyFont="1" applyBorder="1" applyAlignment="1">
      <alignment horizontal="center" vertical="top"/>
    </xf>
    <xf numFmtId="0" fontId="21" fillId="0" borderId="0" xfId="0" applyFont="1"/>
    <xf numFmtId="0" fontId="11" fillId="0" borderId="0" xfId="0" quotePrefix="1" applyFont="1" applyBorder="1" applyAlignment="1">
      <alignment horizontal="center"/>
    </xf>
    <xf numFmtId="0" fontId="23" fillId="0" borderId="0" xfId="1" applyFont="1"/>
    <xf numFmtId="0" fontId="24" fillId="0" borderId="2" xfId="1" applyFont="1" applyBorder="1" applyAlignment="1">
      <alignment horizontal="center" vertical="top" wrapText="1"/>
    </xf>
    <xf numFmtId="0" fontId="50" fillId="0" borderId="0" xfId="1"/>
    <xf numFmtId="0" fontId="50" fillId="0" borderId="0" xfId="1" applyAlignment="1">
      <alignment horizontal="left"/>
    </xf>
    <xf numFmtId="0" fontId="25" fillId="0" borderId="0" xfId="1" applyFont="1" applyAlignment="1">
      <alignment horizontal="left"/>
    </xf>
    <xf numFmtId="0" fontId="50" fillId="0" borderId="7" xfId="1" applyBorder="1" applyAlignment="1">
      <alignment horizontal="center"/>
    </xf>
    <xf numFmtId="0" fontId="22" fillId="0" borderId="0" xfId="1" applyFont="1"/>
    <xf numFmtId="0" fontId="22" fillId="0" borderId="0" xfId="1" applyFont="1" applyAlignment="1">
      <alignment horizontal="center"/>
    </xf>
    <xf numFmtId="0" fontId="50" fillId="0" borderId="2" xfId="1" applyBorder="1"/>
    <xf numFmtId="0" fontId="50" fillId="0" borderId="0" xfId="1" applyBorder="1"/>
    <xf numFmtId="0" fontId="26" fillId="0" borderId="2" xfId="1" applyFont="1" applyBorder="1" applyAlignment="1">
      <alignment horizontal="center" vertical="top" wrapText="1"/>
    </xf>
    <xf numFmtId="0" fontId="22" fillId="0" borderId="0" xfId="1" applyFont="1" applyBorder="1" applyAlignment="1">
      <alignment horizontal="left"/>
    </xf>
    <xf numFmtId="0" fontId="11" fillId="0" borderId="0" xfId="3"/>
    <xf numFmtId="0" fontId="16" fillId="0" borderId="0" xfId="3" applyFont="1" applyAlignment="1">
      <alignment horizontal="center"/>
    </xf>
    <xf numFmtId="0" fontId="9" fillId="0" borderId="0" xfId="3" applyFont="1" applyAlignment="1">
      <alignment horizontal="center"/>
    </xf>
    <xf numFmtId="0" fontId="8" fillId="0" borderId="0" xfId="3" applyFont="1"/>
    <xf numFmtId="0" fontId="6" fillId="0" borderId="2" xfId="3" applyFont="1" applyBorder="1" applyAlignment="1">
      <alignment horizontal="center" vertical="top" wrapText="1"/>
    </xf>
    <xf numFmtId="0" fontId="6" fillId="0" borderId="4" xfId="3" applyFont="1" applyBorder="1" applyAlignment="1">
      <alignment horizontal="center" vertical="top" wrapText="1"/>
    </xf>
    <xf numFmtId="0" fontId="11" fillId="0" borderId="2" xfId="3" applyBorder="1" applyAlignment="1">
      <alignment horizontal="center"/>
    </xf>
    <xf numFmtId="0" fontId="11" fillId="0" borderId="2" xfId="3" applyBorder="1"/>
    <xf numFmtId="0" fontId="11" fillId="0" borderId="4" xfId="3" applyBorder="1"/>
    <xf numFmtId="0" fontId="11" fillId="0" borderId="0" xfId="3" applyFill="1" applyBorder="1" applyAlignment="1">
      <alignment horizontal="left"/>
    </xf>
    <xf numFmtId="0" fontId="6" fillId="0" borderId="0" xfId="3" applyFont="1" applyBorder="1" applyAlignment="1">
      <alignment horizontal="center"/>
    </xf>
    <xf numFmtId="0" fontId="11" fillId="0" borderId="0" xfId="3" applyBorder="1"/>
    <xf numFmtId="0" fontId="6" fillId="0" borderId="0" xfId="3" applyFont="1"/>
    <xf numFmtId="0" fontId="7" fillId="0" borderId="0" xfId="3" applyFont="1" applyAlignment="1"/>
    <xf numFmtId="0" fontId="21" fillId="0" borderId="7" xfId="0" applyFont="1" applyBorder="1" applyAlignment="1"/>
    <xf numFmtId="0" fontId="6" fillId="0" borderId="6" xfId="0" applyFont="1" applyBorder="1" applyAlignment="1">
      <alignment horizontal="center" vertical="top" wrapText="1"/>
    </xf>
    <xf numFmtId="0" fontId="7" fillId="0" borderId="0" xfId="0" applyFont="1" applyAlignment="1">
      <alignment horizontal="center"/>
    </xf>
    <xf numFmtId="0" fontId="11" fillId="0" borderId="8" xfId="0" applyFont="1" applyBorder="1"/>
    <xf numFmtId="0" fontId="6" fillId="0" borderId="9" xfId="0" applyFont="1" applyFill="1" applyBorder="1" applyAlignment="1">
      <alignment horizontal="center" vertical="top" wrapText="1"/>
    </xf>
    <xf numFmtId="0" fontId="11" fillId="0" borderId="2" xfId="0" applyFont="1" applyBorder="1" applyAlignment="1">
      <alignment horizontal="center" vertical="center" wrapText="1"/>
    </xf>
    <xf numFmtId="0" fontId="10" fillId="0" borderId="0" xfId="0" applyFont="1" applyAlignment="1"/>
    <xf numFmtId="0" fontId="23" fillId="0" borderId="2" xfId="1" applyFont="1" applyBorder="1"/>
    <xf numFmtId="0" fontId="23" fillId="0" borderId="0" xfId="1" applyFont="1" applyBorder="1"/>
    <xf numFmtId="0" fontId="6" fillId="0" borderId="10" xfId="0" applyFont="1" applyFill="1" applyBorder="1" applyAlignment="1">
      <alignment horizontal="center" vertical="top" wrapText="1"/>
    </xf>
    <xf numFmtId="0" fontId="21" fillId="0" borderId="0" xfId="0" applyFont="1" applyBorder="1" applyAlignment="1"/>
    <xf numFmtId="0" fontId="9" fillId="0" borderId="0" xfId="0" applyFont="1" applyAlignment="1"/>
    <xf numFmtId="0" fontId="14" fillId="0" borderId="0" xfId="0" applyFont="1" applyBorder="1"/>
    <xf numFmtId="0" fontId="28" fillId="0" borderId="0" xfId="1" applyFont="1"/>
    <xf numFmtId="0" fontId="17" fillId="0" borderId="0" xfId="0" applyFont="1" applyBorder="1" applyAlignment="1"/>
    <xf numFmtId="0" fontId="6" fillId="0" borderId="0" xfId="0" applyFont="1" applyBorder="1" applyAlignment="1">
      <alignment horizontal="center" vertical="top"/>
    </xf>
    <xf numFmtId="0" fontId="6" fillId="0" borderId="0" xfId="0" applyFont="1" applyBorder="1" applyAlignment="1">
      <alignment horizontal="center" vertical="top" wrapText="1"/>
    </xf>
    <xf numFmtId="0" fontId="6" fillId="0" borderId="0" xfId="3" applyFont="1" applyBorder="1"/>
    <xf numFmtId="0" fontId="22" fillId="0" borderId="0" xfId="1" applyFont="1" applyBorder="1" applyAlignment="1">
      <alignment horizontal="center"/>
    </xf>
    <xf numFmtId="0" fontId="10" fillId="0" borderId="0" xfId="0" applyFont="1" applyBorder="1"/>
    <xf numFmtId="0" fontId="10" fillId="0" borderId="2" xfId="0" applyFont="1" applyBorder="1"/>
    <xf numFmtId="0" fontId="6" fillId="0" borderId="0" xfId="0" applyFont="1" applyAlignment="1">
      <alignment horizontal="right" vertical="top" wrapText="1"/>
    </xf>
    <xf numFmtId="0" fontId="6" fillId="0" borderId="0" xfId="0" applyFont="1" applyAlignment="1">
      <alignment horizontal="center" vertical="top" wrapText="1"/>
    </xf>
    <xf numFmtId="0" fontId="15" fillId="0" borderId="0" xfId="0" applyFont="1" applyAlignment="1">
      <alignment horizontal="center"/>
    </xf>
    <xf numFmtId="0" fontId="11" fillId="0" borderId="0" xfId="0" applyFont="1" applyAlignment="1">
      <alignment horizontal="center"/>
    </xf>
    <xf numFmtId="0" fontId="10" fillId="0" borderId="0" xfId="3" applyFont="1" applyAlignment="1">
      <alignment horizontal="center"/>
    </xf>
    <xf numFmtId="0" fontId="22" fillId="0" borderId="2" xfId="1" applyFont="1" applyBorder="1" applyAlignment="1">
      <alignment horizontal="center"/>
    </xf>
    <xf numFmtId="0" fontId="22" fillId="0" borderId="0" xfId="1" applyFont="1" applyAlignment="1">
      <alignment horizontal="center" vertical="top" wrapText="1"/>
    </xf>
    <xf numFmtId="0" fontId="15" fillId="0" borderId="0" xfId="3" applyFont="1" applyAlignment="1"/>
    <xf numFmtId="0" fontId="21" fillId="0" borderId="0" xfId="0" applyFont="1" applyBorder="1" applyAlignment="1">
      <alignment horizontal="center"/>
    </xf>
    <xf numFmtId="0" fontId="10" fillId="0" borderId="7" xfId="0" applyFont="1" applyBorder="1" applyAlignment="1"/>
    <xf numFmtId="0" fontId="6" fillId="0" borderId="10" xfId="3" applyFont="1" applyFill="1" applyBorder="1" applyAlignment="1">
      <alignment horizontal="center" vertical="top" wrapText="1"/>
    </xf>
    <xf numFmtId="0" fontId="11" fillId="0" borderId="0" xfId="3" applyAlignment="1">
      <alignment horizontal="left"/>
    </xf>
    <xf numFmtId="0" fontId="18" fillId="0" borderId="0" xfId="0" applyFont="1" applyAlignment="1">
      <alignment horizontal="left"/>
    </xf>
    <xf numFmtId="0" fontId="6" fillId="0" borderId="8" xfId="0" applyFont="1" applyBorder="1" applyAlignment="1">
      <alignment horizontal="center" vertical="top" wrapText="1"/>
    </xf>
    <xf numFmtId="0" fontId="11" fillId="0" borderId="0" xfId="1" applyFont="1"/>
    <xf numFmtId="0" fontId="9" fillId="0" borderId="0" xfId="1" applyFont="1" applyAlignment="1">
      <alignment horizontal="center"/>
    </xf>
    <xf numFmtId="0" fontId="6" fillId="0" borderId="2" xfId="1" applyFont="1" applyBorder="1" applyAlignment="1">
      <alignment horizontal="center" vertical="top" wrapText="1"/>
    </xf>
    <xf numFmtId="0" fontId="11" fillId="0" borderId="2" xfId="1" applyFont="1" applyBorder="1"/>
    <xf numFmtId="0" fontId="13" fillId="0" borderId="0" xfId="1" applyFont="1"/>
    <xf numFmtId="0" fontId="6" fillId="0" borderId="2" xfId="1" applyFont="1" applyBorder="1"/>
    <xf numFmtId="0" fontId="11" fillId="0" borderId="2" xfId="1" applyFont="1" applyBorder="1" applyAlignment="1"/>
    <xf numFmtId="0" fontId="21" fillId="0" borderId="2" xfId="1" applyFont="1" applyBorder="1" applyAlignment="1">
      <alignment horizontal="center"/>
    </xf>
    <xf numFmtId="0" fontId="21" fillId="0" borderId="2" xfId="0" applyFont="1" applyBorder="1" applyAlignment="1">
      <alignment horizontal="center"/>
    </xf>
    <xf numFmtId="0" fontId="29" fillId="0" borderId="2" xfId="0" applyFont="1" applyBorder="1" applyAlignment="1">
      <alignment horizontal="center" vertical="top" wrapText="1"/>
    </xf>
    <xf numFmtId="0" fontId="30" fillId="0" borderId="0" xfId="0" applyFont="1" applyAlignment="1">
      <alignment vertical="top" wrapText="1"/>
    </xf>
    <xf numFmtId="0" fontId="11" fillId="0" borderId="2" xfId="0" applyFont="1" applyBorder="1" applyAlignment="1">
      <alignment wrapText="1"/>
    </xf>
    <xf numFmtId="0" fontId="31" fillId="0" borderId="3" xfId="1" applyFont="1" applyBorder="1" applyAlignment="1">
      <alignment horizontal="center" vertical="top" wrapText="1"/>
    </xf>
    <xf numFmtId="0" fontId="28" fillId="0" borderId="0" xfId="1" applyFont="1" applyAlignment="1">
      <alignment horizontal="center"/>
    </xf>
    <xf numFmtId="0" fontId="6" fillId="0" borderId="11" xfId="3" applyFont="1" applyFill="1" applyBorder="1" applyAlignment="1">
      <alignment horizontal="center" vertical="top" wrapText="1"/>
    </xf>
    <xf numFmtId="0" fontId="11" fillId="0" borderId="5" xfId="3" applyBorder="1"/>
    <xf numFmtId="0" fontId="11" fillId="0" borderId="2" xfId="0" applyFont="1" applyBorder="1" applyAlignment="1">
      <alignment horizontal="center" vertical="center"/>
    </xf>
    <xf numFmtId="0" fontId="11" fillId="0" borderId="2" xfId="0" applyFont="1" applyBorder="1" applyAlignment="1">
      <alignment horizontal="left" vertical="top" wrapText="1"/>
    </xf>
    <xf numFmtId="0" fontId="6" fillId="0" borderId="0" xfId="0" applyFont="1" applyBorder="1" applyAlignment="1"/>
    <xf numFmtId="0" fontId="0" fillId="0" borderId="0" xfId="0" applyAlignment="1">
      <alignment horizontal="center"/>
    </xf>
    <xf numFmtId="0" fontId="10" fillId="0" borderId="0" xfId="0" applyFont="1" applyBorder="1" applyAlignment="1"/>
    <xf numFmtId="0" fontId="26" fillId="0" borderId="5" xfId="1" applyFont="1" applyBorder="1" applyAlignment="1">
      <alignment horizontal="center" vertical="top" wrapText="1"/>
    </xf>
    <xf numFmtId="0" fontId="19" fillId="0" borderId="0" xfId="0" applyFont="1" applyAlignment="1">
      <alignment horizontal="center"/>
    </xf>
    <xf numFmtId="0" fontId="33" fillId="0" borderId="0" xfId="1" applyFont="1" applyAlignment="1">
      <alignment horizontal="center"/>
    </xf>
    <xf numFmtId="0" fontId="11" fillId="0" borderId="0" xfId="3" applyFont="1"/>
    <xf numFmtId="0" fontId="6" fillId="0" borderId="2" xfId="1"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vertical="top"/>
    </xf>
    <xf numFmtId="0" fontId="21" fillId="0" borderId="2" xfId="3" applyFont="1" applyBorder="1" applyAlignment="1">
      <alignment horizontal="center" wrapText="1"/>
    </xf>
    <xf numFmtId="0" fontId="21" fillId="0" borderId="0" xfId="0" applyFont="1" applyAlignment="1">
      <alignment horizontal="center" vertical="top" wrapText="1"/>
    </xf>
    <xf numFmtId="0" fontId="6" fillId="0" borderId="2" xfId="3" applyFont="1" applyBorder="1" applyAlignment="1">
      <alignment horizontal="left" vertical="center" wrapText="1"/>
    </xf>
    <xf numFmtId="0" fontId="6" fillId="0" borderId="2" xfId="3" applyFont="1" applyBorder="1" applyAlignment="1">
      <alignment horizontal="left" vertical="center"/>
    </xf>
    <xf numFmtId="0" fontId="12" fillId="0" borderId="2" xfId="3" applyFont="1" applyBorder="1" applyAlignment="1">
      <alignment horizontal="left" vertical="center" wrapText="1"/>
    </xf>
    <xf numFmtId="0" fontId="11" fillId="0" borderId="0" xfId="4"/>
    <xf numFmtId="0" fontId="10" fillId="0" borderId="0" xfId="4" applyFont="1" applyAlignment="1"/>
    <xf numFmtId="0" fontId="16" fillId="0" borderId="0" xfId="4" applyFont="1" applyAlignment="1"/>
    <xf numFmtId="0" fontId="8" fillId="0" borderId="0" xfId="4" applyFont="1"/>
    <xf numFmtId="0" fontId="21" fillId="0" borderId="2" xfId="4" applyFont="1" applyBorder="1" applyAlignment="1">
      <alignment horizontal="center" vertical="top" wrapText="1"/>
    </xf>
    <xf numFmtId="0" fontId="21" fillId="0" borderId="0" xfId="4" applyFont="1"/>
    <xf numFmtId="0" fontId="21" fillId="0" borderId="2" xfId="4" applyFont="1" applyBorder="1"/>
    <xf numFmtId="0" fontId="21" fillId="0" borderId="0" xfId="4" applyFont="1" applyBorder="1"/>
    <xf numFmtId="0" fontId="6" fillId="0" borderId="0" xfId="4" applyFont="1"/>
    <xf numFmtId="0" fontId="21" fillId="0" borderId="2" xfId="4" applyFont="1" applyBorder="1" applyAlignment="1">
      <alignment horizontal="center"/>
    </xf>
    <xf numFmtId="0" fontId="6" fillId="0" borderId="2" xfId="4" applyFont="1" applyBorder="1"/>
    <xf numFmtId="0" fontId="6" fillId="0" borderId="2" xfId="4" applyFont="1" applyBorder="1" applyAlignment="1">
      <alignment horizontal="center"/>
    </xf>
    <xf numFmtId="0" fontId="6" fillId="0" borderId="2" xfId="4" applyFont="1" applyBorder="1" applyAlignment="1">
      <alignment horizontal="left"/>
    </xf>
    <xf numFmtId="0" fontId="11" fillId="0" borderId="2" xfId="4" applyBorder="1"/>
    <xf numFmtId="0" fontId="6" fillId="0" borderId="2" xfId="4" applyFont="1" applyBorder="1" applyAlignment="1">
      <alignment horizontal="left" wrapText="1"/>
    </xf>
    <xf numFmtId="0" fontId="11" fillId="0" borderId="0" xfId="4" applyFill="1" applyBorder="1" applyAlignment="1">
      <alignment horizontal="left"/>
    </xf>
    <xf numFmtId="0" fontId="11" fillId="0" borderId="0" xfId="5"/>
    <xf numFmtId="0" fontId="7" fillId="0" borderId="0" xfId="5" applyFont="1" applyAlignment="1">
      <alignment horizontal="right"/>
    </xf>
    <xf numFmtId="0" fontId="8" fillId="0" borderId="0" xfId="5" applyFont="1" applyAlignment="1">
      <alignment horizontal="right"/>
    </xf>
    <xf numFmtId="0" fontId="19" fillId="0" borderId="2" xfId="5" applyFont="1" applyBorder="1" applyAlignment="1">
      <alignment horizontal="center" vertical="top" wrapText="1"/>
    </xf>
    <xf numFmtId="0" fontId="19" fillId="0" borderId="2" xfId="5" applyFont="1" applyBorder="1" applyAlignment="1">
      <alignment horizontal="center" vertical="center" wrapText="1"/>
    </xf>
    <xf numFmtId="0" fontId="6" fillId="0" borderId="2" xfId="5" applyFont="1" applyBorder="1" applyAlignment="1">
      <alignment horizontal="center" vertical="center"/>
    </xf>
    <xf numFmtId="0" fontId="17" fillId="0" borderId="2" xfId="5" applyFont="1" applyBorder="1" applyAlignment="1">
      <alignment horizontal="left" vertical="top" wrapText="1"/>
    </xf>
    <xf numFmtId="0" fontId="17" fillId="0" borderId="2" xfId="5" applyFont="1" applyBorder="1" applyAlignment="1">
      <alignment horizontal="center" vertical="top" wrapText="1"/>
    </xf>
    <xf numFmtId="0" fontId="17" fillId="0" borderId="0" xfId="5" applyFont="1" applyAlignment="1">
      <alignment horizontal="left"/>
    </xf>
    <xf numFmtId="0" fontId="52" fillId="0" borderId="0" xfId="0" applyFont="1" applyAlignment="1">
      <alignment horizontal="center"/>
    </xf>
    <xf numFmtId="0" fontId="36" fillId="0" borderId="0" xfId="0" applyFont="1" applyAlignment="1">
      <alignment horizontal="center"/>
    </xf>
    <xf numFmtId="0" fontId="37" fillId="0" borderId="0" xfId="0" applyFont="1"/>
    <xf numFmtId="0" fontId="38" fillId="0" borderId="0" xfId="0" applyFont="1" applyBorder="1" applyAlignment="1"/>
    <xf numFmtId="0" fontId="38" fillId="0" borderId="1" xfId="0" applyFont="1" applyBorder="1" applyAlignment="1">
      <alignment vertical="top" wrapText="1"/>
    </xf>
    <xf numFmtId="0" fontId="38" fillId="3" borderId="1" xfId="0" applyFont="1" applyFill="1" applyBorder="1" applyAlignment="1">
      <alignment vertical="center" wrapText="1"/>
    </xf>
    <xf numFmtId="0" fontId="39" fillId="0" borderId="2" xfId="0" quotePrefix="1" applyFont="1" applyBorder="1" applyAlignment="1">
      <alignment horizontal="center" vertical="top" wrapText="1"/>
    </xf>
    <xf numFmtId="0" fontId="0" fillId="3" borderId="2" xfId="0" applyFill="1" applyBorder="1"/>
    <xf numFmtId="0" fontId="53" fillId="0" borderId="0" xfId="0" applyFont="1"/>
    <xf numFmtId="0" fontId="6" fillId="0" borderId="0" xfId="1" applyFont="1"/>
    <xf numFmtId="0" fontId="6" fillId="0" borderId="0" xfId="1" applyFont="1" applyAlignment="1">
      <alignment horizontal="center" vertical="top" wrapText="1"/>
    </xf>
    <xf numFmtId="0" fontId="21" fillId="0" borderId="0" xfId="1" applyFont="1" applyAlignment="1">
      <alignment horizontal="left"/>
    </xf>
    <xf numFmtId="0" fontId="10" fillId="0" borderId="0" xfId="1" applyFont="1"/>
    <xf numFmtId="0" fontId="6" fillId="0" borderId="0" xfId="1" applyFont="1" applyAlignment="1"/>
    <xf numFmtId="0" fontId="6" fillId="0" borderId="7" xfId="1" applyFont="1" applyBorder="1" applyAlignment="1"/>
    <xf numFmtId="0" fontId="6" fillId="0" borderId="0" xfId="1" applyFont="1" applyBorder="1" applyAlignment="1"/>
    <xf numFmtId="0" fontId="6" fillId="0" borderId="0" xfId="1" applyFont="1" applyBorder="1"/>
    <xf numFmtId="0" fontId="39" fillId="0" borderId="2" xfId="0" applyFont="1" applyBorder="1" applyAlignment="1">
      <alignment horizontal="center" vertical="top" wrapText="1"/>
    </xf>
    <xf numFmtId="0" fontId="6" fillId="0" borderId="2" xfId="1" applyFont="1" applyBorder="1" applyAlignment="1"/>
    <xf numFmtId="0" fontId="6" fillId="0" borderId="2" xfId="1" applyFont="1" applyBorder="1" applyAlignment="1">
      <alignment vertical="top" wrapText="1"/>
    </xf>
    <xf numFmtId="0" fontId="21" fillId="0" borderId="0" xfId="1" applyFont="1"/>
    <xf numFmtId="0" fontId="19" fillId="0" borderId="0" xfId="1" applyFont="1" applyBorder="1" applyAlignment="1">
      <alignment wrapText="1"/>
    </xf>
    <xf numFmtId="0" fontId="21" fillId="3" borderId="3" xfId="1" quotePrefix="1" applyFont="1" applyFill="1" applyBorder="1" applyAlignment="1">
      <alignment horizontal="center" vertical="center" wrapText="1"/>
    </xf>
    <xf numFmtId="0" fontId="6" fillId="0" borderId="0" xfId="1" applyFont="1" applyBorder="1" applyAlignment="1">
      <alignment horizontal="left" vertical="center"/>
    </xf>
    <xf numFmtId="0" fontId="6" fillId="0" borderId="2" xfId="1" applyFont="1" applyBorder="1" applyAlignment="1">
      <alignment horizontal="center" vertical="center"/>
    </xf>
    <xf numFmtId="0" fontId="6" fillId="0" borderId="2" xfId="1" applyFont="1" applyBorder="1" applyAlignment="1">
      <alignment horizontal="left" vertical="center"/>
    </xf>
    <xf numFmtId="0" fontId="6" fillId="0" borderId="0" xfId="1" applyFont="1" applyAlignment="1">
      <alignment horizontal="left" vertical="center"/>
    </xf>
    <xf numFmtId="0" fontId="35" fillId="0" borderId="0" xfId="0" applyFont="1" applyAlignment="1"/>
    <xf numFmtId="0" fontId="36" fillId="0" borderId="0" xfId="0" applyFont="1" applyAlignment="1"/>
    <xf numFmtId="0" fontId="39" fillId="0" borderId="0" xfId="0" applyFont="1" applyBorder="1" applyAlignment="1"/>
    <xf numFmtId="0" fontId="38" fillId="0" borderId="2" xfId="0" applyFont="1" applyBorder="1" applyAlignment="1">
      <alignment horizontal="center" vertical="top" wrapText="1"/>
    </xf>
    <xf numFmtId="0" fontId="51" fillId="0" borderId="2" xfId="0" applyFont="1" applyBorder="1" applyAlignment="1">
      <alignment horizontal="center" vertical="top" wrapText="1"/>
    </xf>
    <xf numFmtId="0" fontId="54" fillId="0" borderId="0" xfId="0" applyFont="1" applyBorder="1" applyAlignment="1">
      <alignment vertical="top"/>
    </xf>
    <xf numFmtId="0" fontId="55" fillId="0" borderId="2" xfId="0" applyFont="1" applyBorder="1" applyAlignment="1">
      <alignment vertical="top" wrapText="1"/>
    </xf>
    <xf numFmtId="0" fontId="52" fillId="0" borderId="2" xfId="0" applyFont="1" applyBorder="1" applyAlignment="1">
      <alignment horizontal="center"/>
    </xf>
    <xf numFmtId="0" fontId="56" fillId="0" borderId="2" xfId="0" applyFont="1" applyBorder="1" applyAlignment="1">
      <alignment horizontal="center" vertical="center" wrapText="1"/>
    </xf>
    <xf numFmtId="0" fontId="0" fillId="0" borderId="0" xfId="0" applyBorder="1" applyAlignment="1">
      <alignment horizontal="center"/>
    </xf>
    <xf numFmtId="0" fontId="57" fillId="0" borderId="0" xfId="0" applyFont="1" applyAlignment="1">
      <alignment horizontal="center"/>
    </xf>
    <xf numFmtId="0" fontId="58" fillId="0" borderId="0" xfId="0" applyFont="1" applyBorder="1" applyAlignment="1">
      <alignment horizontal="center" vertical="center"/>
    </xf>
    <xf numFmtId="0" fontId="59" fillId="0" borderId="2" xfId="0" applyFont="1" applyBorder="1" applyAlignment="1">
      <alignment vertical="top" wrapText="1"/>
    </xf>
    <xf numFmtId="0" fontId="59" fillId="0" borderId="2" xfId="0" applyFont="1" applyBorder="1" applyAlignment="1">
      <alignment horizontal="center" vertical="top" wrapText="1"/>
    </xf>
    <xf numFmtId="0" fontId="51" fillId="0" borderId="0" xfId="0" applyFont="1"/>
    <xf numFmtId="0" fontId="60" fillId="0" borderId="2" xfId="0" applyFont="1" applyBorder="1" applyAlignment="1">
      <alignment vertical="center" wrapText="1"/>
    </xf>
    <xf numFmtId="0" fontId="60" fillId="0" borderId="2" xfId="0" applyFont="1" applyBorder="1" applyAlignment="1">
      <alignment horizontal="left" vertical="center" wrapText="1" indent="2"/>
    </xf>
    <xf numFmtId="0" fontId="60" fillId="0" borderId="0" xfId="0" applyFont="1" applyBorder="1" applyAlignment="1">
      <alignment horizontal="left" vertical="center" wrapText="1" indent="2"/>
    </xf>
    <xf numFmtId="0" fontId="60" fillId="0" borderId="0" xfId="0" applyFont="1" applyBorder="1" applyAlignment="1">
      <alignment vertical="center" wrapText="1"/>
    </xf>
    <xf numFmtId="0" fontId="51" fillId="0" borderId="2" xfId="0" applyFont="1" applyBorder="1" applyAlignment="1">
      <alignment vertical="top" wrapText="1"/>
    </xf>
    <xf numFmtId="0" fontId="51" fillId="0" borderId="5" xfId="0" applyFont="1" applyBorder="1" applyAlignment="1">
      <alignment horizontal="center" vertical="top" wrapText="1"/>
    </xf>
    <xf numFmtId="0" fontId="60" fillId="0" borderId="5" xfId="0" applyFont="1" applyBorder="1" applyAlignment="1">
      <alignment vertical="center" wrapText="1"/>
    </xf>
    <xf numFmtId="0" fontId="51" fillId="0" borderId="2" xfId="0" applyFont="1" applyBorder="1"/>
    <xf numFmtId="0" fontId="60" fillId="0" borderId="2" xfId="0" applyFont="1" applyBorder="1" applyAlignment="1">
      <alignment horizontal="center" vertical="center" wrapText="1"/>
    </xf>
    <xf numFmtId="0" fontId="9" fillId="0" borderId="0" xfId="1" applyFont="1" applyAlignment="1"/>
    <xf numFmtId="0" fontId="6" fillId="0" borderId="2" xfId="0" applyFont="1" applyFill="1" applyBorder="1" applyAlignment="1">
      <alignment horizontal="center"/>
    </xf>
    <xf numFmtId="0" fontId="61" fillId="0" borderId="2" xfId="0" applyFont="1" applyBorder="1" applyAlignment="1">
      <alignment horizontal="center"/>
    </xf>
    <xf numFmtId="0" fontId="6" fillId="0" borderId="5" xfId="0" applyFont="1" applyBorder="1" applyAlignment="1">
      <alignment vertical="top" wrapText="1"/>
    </xf>
    <xf numFmtId="0" fontId="6" fillId="0" borderId="1" xfId="0" applyFont="1" applyBorder="1" applyAlignment="1">
      <alignment vertical="top" wrapText="1"/>
    </xf>
    <xf numFmtId="0" fontId="55" fillId="0" borderId="3" xfId="0" applyFont="1" applyBorder="1" applyAlignment="1">
      <alignment horizontal="center" vertical="top" wrapText="1"/>
    </xf>
    <xf numFmtId="0" fontId="55" fillId="0" borderId="2" xfId="0" applyFont="1" applyBorder="1" applyAlignment="1">
      <alignment horizontal="center" vertical="top" wrapText="1"/>
    </xf>
    <xf numFmtId="0" fontId="19" fillId="0" borderId="0" xfId="0" applyFont="1" applyBorder="1" applyAlignment="1">
      <alignment horizontal="left"/>
    </xf>
    <xf numFmtId="49" fontId="6" fillId="0" borderId="0" xfId="0" applyNumberFormat="1" applyFont="1" applyBorder="1" applyAlignment="1">
      <alignment horizontal="left" vertical="top"/>
    </xf>
    <xf numFmtId="0" fontId="6" fillId="0" borderId="2" xfId="3" applyFont="1" applyFill="1" applyBorder="1" applyAlignment="1">
      <alignment horizontal="left" vertical="center" wrapText="1"/>
    </xf>
    <xf numFmtId="0" fontId="11" fillId="3" borderId="0" xfId="1" applyFont="1" applyFill="1"/>
    <xf numFmtId="0" fontId="9" fillId="3" borderId="0" xfId="1" applyFont="1" applyFill="1" applyAlignment="1"/>
    <xf numFmtId="0" fontId="21" fillId="3" borderId="2" xfId="1" applyFont="1" applyFill="1" applyBorder="1" applyAlignment="1">
      <alignment horizontal="center"/>
    </xf>
    <xf numFmtId="0" fontId="11" fillId="3" borderId="0" xfId="0" applyFont="1" applyFill="1"/>
    <xf numFmtId="0" fontId="11" fillId="3" borderId="2" xfId="0" applyFont="1" applyFill="1" applyBorder="1" applyAlignment="1">
      <alignment horizontal="center"/>
    </xf>
    <xf numFmtId="0" fontId="11" fillId="3" borderId="2" xfId="0" applyFont="1" applyFill="1" applyBorder="1"/>
    <xf numFmtId="0" fontId="11" fillId="3" borderId="0" xfId="0" applyFont="1" applyFill="1" applyBorder="1"/>
    <xf numFmtId="0" fontId="6" fillId="3" borderId="0" xfId="0" applyFont="1" applyFill="1" applyBorder="1" applyAlignment="1">
      <alignment horizontal="left"/>
    </xf>
    <xf numFmtId="0" fontId="6" fillId="3" borderId="0" xfId="0" applyFont="1" applyFill="1" applyBorder="1"/>
    <xf numFmtId="0" fontId="6" fillId="3" borderId="0" xfId="0" applyFont="1" applyFill="1"/>
    <xf numFmtId="0" fontId="6" fillId="0" borderId="0" xfId="3" applyFont="1" applyAlignment="1"/>
    <xf numFmtId="0" fontId="21" fillId="0" borderId="0" xfId="3" applyFont="1" applyAlignment="1">
      <alignment horizontal="right"/>
    </xf>
    <xf numFmtId="0" fontId="14" fillId="0" borderId="2" xfId="0" applyFont="1" applyBorder="1" applyAlignment="1">
      <alignment horizontal="center"/>
    </xf>
    <xf numFmtId="0" fontId="51" fillId="0" borderId="2" xfId="1" applyFont="1" applyBorder="1"/>
    <xf numFmtId="0" fontId="59" fillId="0" borderId="2" xfId="1" applyFont="1" applyBorder="1"/>
    <xf numFmtId="0" fontId="51" fillId="0" borderId="0" xfId="1" applyFont="1" applyBorder="1"/>
    <xf numFmtId="0" fontId="37" fillId="3" borderId="0" xfId="0" applyFont="1" applyFill="1"/>
    <xf numFmtId="0" fontId="51" fillId="3" borderId="2" xfId="0" applyFont="1" applyFill="1" applyBorder="1" applyAlignment="1">
      <alignment horizontal="center" vertical="top" wrapText="1"/>
    </xf>
    <xf numFmtId="0" fontId="38" fillId="3" borderId="2" xfId="0" applyFont="1" applyFill="1" applyBorder="1" applyAlignment="1">
      <alignment horizontal="center" vertical="top" wrapText="1"/>
    </xf>
    <xf numFmtId="0" fontId="0" fillId="3" borderId="0" xfId="0" applyFill="1"/>
    <xf numFmtId="0" fontId="39" fillId="0" borderId="3" xfId="0" applyFont="1" applyBorder="1" applyAlignment="1">
      <alignment horizontal="center" vertical="top" wrapText="1"/>
    </xf>
    <xf numFmtId="0" fontId="14" fillId="3" borderId="0" xfId="0" applyFont="1" applyFill="1" applyAlignment="1">
      <alignment horizontal="right"/>
    </xf>
    <xf numFmtId="0" fontId="6" fillId="0" borderId="0" xfId="0" applyFont="1" applyBorder="1" applyAlignment="1">
      <alignment horizontal="center" vertical="center" wrapText="1"/>
    </xf>
    <xf numFmtId="0" fontId="6" fillId="3" borderId="2" xfId="1" applyFont="1" applyFill="1" applyBorder="1" applyAlignment="1">
      <alignment horizontal="center" vertical="center"/>
    </xf>
    <xf numFmtId="0" fontId="43" fillId="0" borderId="0" xfId="0" applyFont="1" applyAlignment="1"/>
    <xf numFmtId="0" fontId="19" fillId="0" borderId="0" xfId="0" applyFont="1" applyAlignment="1"/>
    <xf numFmtId="0" fontId="51" fillId="0" borderId="2" xfId="0" applyFont="1" applyBorder="1" applyAlignment="1">
      <alignment horizontal="center" vertical="top" wrapText="1"/>
    </xf>
    <xf numFmtId="0" fontId="38" fillId="0" borderId="1" xfId="0" applyFont="1" applyBorder="1" applyAlignment="1">
      <alignment horizontal="center" vertical="top" wrapText="1"/>
    </xf>
    <xf numFmtId="0" fontId="11" fillId="3" borderId="5" xfId="0" applyFont="1" applyFill="1" applyBorder="1" applyAlignment="1"/>
    <xf numFmtId="0" fontId="38" fillId="3" borderId="1" xfId="0" applyFont="1" applyFill="1" applyBorder="1" applyAlignment="1">
      <alignment horizontal="center" vertical="top" wrapText="1"/>
    </xf>
    <xf numFmtId="0" fontId="6" fillId="0" borderId="0" xfId="2" applyFont="1"/>
    <xf numFmtId="0" fontId="35" fillId="3" borderId="0" xfId="0" applyFont="1" applyFill="1" applyAlignment="1">
      <alignment horizontal="center"/>
    </xf>
    <xf numFmtId="0" fontId="39" fillId="3" borderId="2" xfId="0" quotePrefix="1" applyFont="1" applyFill="1" applyBorder="1" applyAlignment="1">
      <alignment horizontal="center" vertical="top" wrapText="1"/>
    </xf>
    <xf numFmtId="0" fontId="18" fillId="0" borderId="0" xfId="3" applyFont="1" applyAlignment="1">
      <alignment horizontal="left"/>
    </xf>
    <xf numFmtId="0" fontId="6" fillId="0" borderId="0" xfId="3" applyFont="1" applyAlignment="1">
      <alignment horizontal="center"/>
    </xf>
    <xf numFmtId="0" fontId="6" fillId="0" borderId="0" xfId="3" applyFont="1" applyAlignment="1">
      <alignment horizontal="left"/>
    </xf>
    <xf numFmtId="0" fontId="11" fillId="0" borderId="2" xfId="3" applyFont="1" applyBorder="1"/>
    <xf numFmtId="0" fontId="11" fillId="0" borderId="0" xfId="3" applyFont="1" applyBorder="1"/>
    <xf numFmtId="0" fontId="50" fillId="0" borderId="0" xfId="1" applyBorder="1" applyAlignment="1">
      <alignment horizontal="center"/>
    </xf>
    <xf numFmtId="0" fontId="25" fillId="0" borderId="2" xfId="1" applyFont="1" applyBorder="1" applyAlignment="1">
      <alignment horizontal="center" vertical="center" wrapText="1"/>
    </xf>
    <xf numFmtId="0" fontId="60" fillId="0" borderId="2" xfId="0" applyFont="1" applyBorder="1" applyAlignment="1">
      <alignment vertical="center"/>
    </xf>
    <xf numFmtId="0" fontId="38" fillId="0" borderId="1" xfId="0" applyFont="1" applyBorder="1" applyAlignment="1">
      <alignment vertical="center" wrapText="1"/>
    </xf>
    <xf numFmtId="0" fontId="16" fillId="3" borderId="0" xfId="0" applyFont="1" applyFill="1"/>
    <xf numFmtId="0" fontId="14" fillId="0" borderId="2" xfId="3" applyFont="1" applyBorder="1" applyAlignment="1">
      <alignment horizontal="center" vertical="top" wrapText="1"/>
    </xf>
    <xf numFmtId="0" fontId="21" fillId="0" borderId="2" xfId="3" applyFont="1" applyBorder="1" applyAlignment="1">
      <alignment horizontal="center" vertical="top" wrapText="1"/>
    </xf>
    <xf numFmtId="0" fontId="21" fillId="0" borderId="5" xfId="3" applyFont="1" applyBorder="1" applyAlignment="1">
      <alignment horizontal="center" vertical="top" wrapText="1"/>
    </xf>
    <xf numFmtId="0" fontId="21" fillId="0" borderId="4" xfId="3" applyFont="1" applyBorder="1" applyAlignment="1">
      <alignment horizontal="center" vertical="top" wrapText="1"/>
    </xf>
    <xf numFmtId="0" fontId="21" fillId="3" borderId="2" xfId="0" applyFont="1" applyFill="1" applyBorder="1" applyAlignment="1">
      <alignment horizontal="center" vertical="top" wrapText="1"/>
    </xf>
    <xf numFmtId="0" fontId="6" fillId="3" borderId="2" xfId="0" applyFont="1" applyFill="1" applyBorder="1" applyAlignment="1">
      <alignment horizontal="center"/>
    </xf>
    <xf numFmtId="0" fontId="31" fillId="0" borderId="2" xfId="1" applyFont="1" applyBorder="1" applyAlignment="1">
      <alignment horizontal="center" vertical="top" wrapText="1"/>
    </xf>
    <xf numFmtId="0" fontId="47" fillId="0" borderId="0" xfId="1" applyFont="1" applyAlignment="1">
      <alignment horizontal="center"/>
    </xf>
    <xf numFmtId="0" fontId="38" fillId="3" borderId="12" xfId="0" applyFont="1" applyFill="1" applyBorder="1" applyAlignment="1">
      <alignment horizontal="center" vertical="top" wrapText="1"/>
    </xf>
    <xf numFmtId="0" fontId="39" fillId="0" borderId="5" xfId="0" quotePrefix="1" applyFont="1" applyBorder="1" applyAlignment="1">
      <alignment horizontal="center" vertical="top" wrapText="1"/>
    </xf>
    <xf numFmtId="0" fontId="6" fillId="0" borderId="5" xfId="0" applyFont="1" applyBorder="1" applyAlignment="1">
      <alignment horizontal="center" vertical="top" wrapText="1"/>
    </xf>
    <xf numFmtId="0" fontId="9" fillId="0" borderId="0" xfId="1" applyFont="1" applyAlignment="1"/>
    <xf numFmtId="0" fontId="6" fillId="0" borderId="2" xfId="0" applyFont="1" applyBorder="1" applyAlignment="1">
      <alignment horizontal="center"/>
    </xf>
    <xf numFmtId="0" fontId="6" fillId="0" borderId="2" xfId="0" applyFont="1" applyBorder="1" applyAlignment="1">
      <alignment horizontal="center" vertical="top" wrapText="1"/>
    </xf>
    <xf numFmtId="0" fontId="19" fillId="0" borderId="2" xfId="5" applyFont="1" applyBorder="1" applyAlignment="1">
      <alignment horizontal="center" vertical="top" wrapText="1"/>
    </xf>
    <xf numFmtId="0" fontId="6" fillId="0" borderId="1" xfId="0" applyFont="1" applyBorder="1" applyAlignment="1">
      <alignment horizontal="center" vertical="top" wrapText="1"/>
    </xf>
    <xf numFmtId="0" fontId="12" fillId="3" borderId="0" xfId="0" applyFont="1" applyFill="1" applyAlignment="1">
      <alignment wrapText="1"/>
    </xf>
    <xf numFmtId="0" fontId="11" fillId="0" borderId="0" xfId="3" applyAlignment="1">
      <alignment horizontal="center"/>
    </xf>
    <xf numFmtId="0" fontId="65" fillId="0" borderId="2" xfId="6" applyBorder="1"/>
    <xf numFmtId="0" fontId="65" fillId="0" borderId="2" xfId="6" applyBorder="1" applyAlignment="1">
      <alignment horizontal="left"/>
    </xf>
    <xf numFmtId="0" fontId="65" fillId="0" borderId="2" xfId="6" applyFill="1" applyBorder="1"/>
    <xf numFmtId="0" fontId="52" fillId="0" borderId="0" xfId="3" applyFont="1" applyAlignment="1">
      <alignment horizontal="center"/>
    </xf>
    <xf numFmtId="0" fontId="37" fillId="0" borderId="0" xfId="3" applyFont="1"/>
    <xf numFmtId="0" fontId="38" fillId="0" borderId="0" xfId="3" applyFont="1"/>
    <xf numFmtId="0" fontId="11" fillId="0" borderId="0" xfId="3" applyAlignment="1">
      <alignment horizontal="right"/>
    </xf>
    <xf numFmtId="0" fontId="64" fillId="3" borderId="2" xfId="3" applyFont="1" applyFill="1" applyBorder="1" applyAlignment="1">
      <alignment horizontal="center" vertical="center" wrapText="1"/>
    </xf>
    <xf numFmtId="0" fontId="6" fillId="3" borderId="2" xfId="3" applyFont="1" applyFill="1" applyBorder="1" applyAlignment="1">
      <alignment horizontal="center" vertical="center" wrapText="1"/>
    </xf>
    <xf numFmtId="0" fontId="11" fillId="0" borderId="2" xfId="3" applyBorder="1" applyAlignment="1">
      <alignment horizontal="center" vertical="center" wrapText="1"/>
    </xf>
    <xf numFmtId="0" fontId="11" fillId="3" borderId="2" xfId="3" applyFill="1" applyBorder="1" applyAlignment="1">
      <alignment horizontal="center" vertical="center" wrapText="1"/>
    </xf>
    <xf numFmtId="0" fontId="63" fillId="3" borderId="2" xfId="3" applyFont="1" applyFill="1" applyBorder="1" applyAlignment="1">
      <alignment horizontal="center" vertical="center" wrapText="1"/>
    </xf>
    <xf numFmtId="0" fontId="11" fillId="3" borderId="2" xfId="3" applyFill="1" applyBorder="1"/>
    <xf numFmtId="0" fontId="51" fillId="0" borderId="0" xfId="3" applyFont="1" applyAlignment="1">
      <alignment horizontal="center"/>
    </xf>
    <xf numFmtId="0" fontId="11" fillId="0" borderId="0" xfId="3" applyAlignment="1">
      <alignment vertical="center"/>
    </xf>
    <xf numFmtId="0" fontId="60" fillId="0" borderId="0" xfId="3" applyFont="1" applyAlignment="1">
      <alignment horizontal="left" vertical="center"/>
    </xf>
    <xf numFmtId="0" fontId="60" fillId="0" borderId="0" xfId="3" applyFont="1" applyAlignment="1">
      <alignment vertical="center"/>
    </xf>
    <xf numFmtId="0" fontId="6" fillId="0" borderId="0" xfId="7" applyFont="1"/>
    <xf numFmtId="0" fontId="11" fillId="0" borderId="0" xfId="0" applyFont="1"/>
    <xf numFmtId="0" fontId="11" fillId="0" borderId="2" xfId="0" applyFont="1" applyBorder="1" applyAlignment="1">
      <alignment horizontal="center"/>
    </xf>
    <xf numFmtId="0" fontId="11" fillId="0" borderId="2" xfId="0" applyFont="1" applyBorder="1" applyAlignment="1">
      <alignment horizontal="center" vertical="top" wrapText="1"/>
    </xf>
    <xf numFmtId="0" fontId="11" fillId="0" borderId="2" xfId="0" applyFont="1" applyBorder="1" applyAlignment="1">
      <alignment horizontal="left"/>
    </xf>
    <xf numFmtId="0" fontId="67" fillId="0" borderId="2" xfId="0" applyFont="1" applyBorder="1" applyAlignment="1">
      <alignment horizontal="left" vertical="top" wrapText="1"/>
    </xf>
    <xf numFmtId="0" fontId="67" fillId="0" borderId="2" xfId="0" applyFont="1" applyBorder="1" applyAlignment="1">
      <alignment horizontal="left"/>
    </xf>
    <xf numFmtId="0" fontId="6" fillId="0" borderId="1" xfId="0" applyFont="1" applyBorder="1" applyAlignment="1">
      <alignment horizontal="center"/>
    </xf>
    <xf numFmtId="0" fontId="21" fillId="3" borderId="5" xfId="0" applyFont="1" applyFill="1" applyBorder="1" applyAlignment="1">
      <alignment horizontal="center" vertical="top" wrapText="1"/>
    </xf>
    <xf numFmtId="0" fontId="11" fillId="0" borderId="2" xfId="0" applyFont="1" applyBorder="1" applyAlignment="1">
      <alignment horizontal="center"/>
    </xf>
    <xf numFmtId="0" fontId="6" fillId="0" borderId="2" xfId="0" applyFont="1" applyBorder="1" applyAlignment="1">
      <alignment horizontal="center"/>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2" xfId="0" applyFont="1" applyBorder="1" applyAlignment="1">
      <alignment horizontal="center" vertical="top" wrapText="1"/>
    </xf>
    <xf numFmtId="0" fontId="6" fillId="0" borderId="8" xfId="0" applyFont="1" applyBorder="1" applyAlignment="1">
      <alignment horizontal="center" vertical="top" wrapText="1"/>
    </xf>
    <xf numFmtId="0" fontId="36" fillId="0" borderId="0" xfId="0" applyFont="1" applyAlignment="1">
      <alignment horizontal="center"/>
    </xf>
    <xf numFmtId="0" fontId="11" fillId="0" borderId="0" xfId="0" applyFont="1"/>
    <xf numFmtId="0" fontId="11" fillId="0" borderId="2" xfId="0" applyFont="1" applyBorder="1" applyAlignment="1">
      <alignment horizontal="center" vertical="top" wrapText="1"/>
    </xf>
    <xf numFmtId="0" fontId="35" fillId="0" borderId="0" xfId="0" applyFont="1" applyAlignment="1">
      <alignment horizontal="right"/>
    </xf>
    <xf numFmtId="0" fontId="11" fillId="0" borderId="0" xfId="3" applyFont="1"/>
    <xf numFmtId="0" fontId="11" fillId="0" borderId="2" xfId="0" applyFont="1" applyBorder="1" applyAlignment="1">
      <alignment horizontal="center"/>
    </xf>
    <xf numFmtId="0" fontId="6" fillId="0" borderId="2" xfId="0" applyFont="1" applyBorder="1" applyAlignment="1">
      <alignment horizontal="center" vertical="top" wrapText="1"/>
    </xf>
    <xf numFmtId="0" fontId="11" fillId="0" borderId="0" xfId="0" applyFont="1"/>
    <xf numFmtId="0" fontId="11" fillId="0" borderId="2" xfId="0" applyFont="1" applyBorder="1" applyAlignment="1">
      <alignment horizontal="center" vertical="top" wrapText="1"/>
    </xf>
    <xf numFmtId="0" fontId="10" fillId="0" borderId="0" xfId="0" applyFont="1" applyAlignment="1">
      <alignment vertical="top" wrapText="1"/>
    </xf>
    <xf numFmtId="0" fontId="19" fillId="0" borderId="2" xfId="0" applyFont="1" applyBorder="1" applyAlignment="1">
      <alignment horizontal="center"/>
    </xf>
    <xf numFmtId="0" fontId="17" fillId="0" borderId="0" xfId="0" applyFont="1" applyBorder="1" applyAlignment="1">
      <alignment horizontal="center"/>
    </xf>
    <xf numFmtId="0" fontId="11" fillId="0" borderId="2" xfId="0" applyFont="1" applyBorder="1" applyAlignment="1">
      <alignment horizontal="center"/>
    </xf>
    <xf numFmtId="0" fontId="6" fillId="0" borderId="2" xfId="0" applyFont="1" applyBorder="1" applyAlignment="1">
      <alignment horizontal="center"/>
    </xf>
    <xf numFmtId="0" fontId="19" fillId="0" borderId="2" xfId="0" applyFont="1" applyBorder="1" applyAlignment="1">
      <alignment horizontal="center" wrapText="1"/>
    </xf>
    <xf numFmtId="0" fontId="6" fillId="0" borderId="2" xfId="0" applyFont="1" applyBorder="1" applyAlignment="1">
      <alignment horizontal="center" vertical="top" wrapText="1"/>
    </xf>
    <xf numFmtId="0" fontId="21" fillId="0" borderId="2" xfId="0" quotePrefix="1" applyFont="1" applyBorder="1" applyAlignment="1">
      <alignment horizontal="center" vertical="top" wrapText="1"/>
    </xf>
    <xf numFmtId="0" fontId="6" fillId="0" borderId="2" xfId="0" applyFont="1" applyBorder="1" applyAlignment="1">
      <alignment horizontal="center" vertical="top"/>
    </xf>
    <xf numFmtId="0" fontId="6" fillId="0" borderId="0" xfId="0" applyFont="1" applyBorder="1" applyAlignment="1">
      <alignment horizontal="left"/>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19" fillId="0" borderId="2" xfId="0" applyFont="1" applyBorder="1" applyAlignment="1">
      <alignment horizontal="right"/>
    </xf>
    <xf numFmtId="0" fontId="6" fillId="0" borderId="2" xfId="0" applyFont="1" applyBorder="1" applyAlignment="1">
      <alignment horizontal="right"/>
    </xf>
    <xf numFmtId="0" fontId="19" fillId="0" borderId="2" xfId="0" applyFont="1" applyBorder="1"/>
    <xf numFmtId="2" fontId="19" fillId="0" borderId="2" xfId="0" applyNumberFormat="1" applyFont="1" applyBorder="1" applyAlignment="1">
      <alignment horizontal="right"/>
    </xf>
    <xf numFmtId="2" fontId="19" fillId="0" borderId="0" xfId="0" applyNumberFormat="1"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alignment horizontal="right"/>
    </xf>
    <xf numFmtId="2" fontId="17" fillId="0" borderId="0" xfId="0" applyNumberFormat="1" applyFont="1" applyBorder="1" applyAlignment="1">
      <alignment horizontal="right"/>
    </xf>
    <xf numFmtId="2" fontId="6" fillId="0" borderId="0" xfId="0" applyNumberFormat="1" applyFont="1" applyAlignment="1">
      <alignment horizontal="right"/>
    </xf>
    <xf numFmtId="0" fontId="38" fillId="0" borderId="1" xfId="0" applyFont="1" applyBorder="1" applyAlignment="1">
      <alignment vertical="center"/>
    </xf>
    <xf numFmtId="2" fontId="0" fillId="0" borderId="0" xfId="0" applyNumberFormat="1"/>
    <xf numFmtId="0" fontId="11" fillId="0" borderId="2" xfId="0" applyFont="1" applyBorder="1" applyAlignment="1">
      <alignment horizontal="right" vertical="top" wrapText="1"/>
    </xf>
    <xf numFmtId="0" fontId="11" fillId="0" borderId="5" xfId="0" applyFont="1" applyBorder="1" applyAlignment="1">
      <alignment horizontal="right" vertical="top" wrapText="1"/>
    </xf>
    <xf numFmtId="0" fontId="11" fillId="0" borderId="2" xfId="0" applyFont="1" applyBorder="1" applyAlignment="1">
      <alignment horizontal="right"/>
    </xf>
    <xf numFmtId="0" fontId="11" fillId="0" borderId="5" xfId="0" applyFont="1" applyBorder="1" applyAlignment="1">
      <alignment horizontal="right"/>
    </xf>
    <xf numFmtId="0" fontId="11" fillId="0" borderId="2" xfId="0" applyFont="1" applyFill="1" applyBorder="1" applyAlignment="1">
      <alignment horizontal="right" vertical="top" wrapText="1"/>
    </xf>
    <xf numFmtId="0" fontId="11" fillId="0" borderId="6" xfId="0" applyFont="1" applyBorder="1" applyAlignment="1">
      <alignment horizontal="right"/>
    </xf>
    <xf numFmtId="0" fontId="11" fillId="0" borderId="6" xfId="0" applyFont="1" applyBorder="1" applyAlignment="1">
      <alignment horizontal="right" vertical="top" wrapText="1"/>
    </xf>
    <xf numFmtId="0" fontId="11" fillId="0" borderId="0" xfId="0" applyFont="1" applyFill="1" applyBorder="1" applyAlignment="1">
      <alignment horizontal="right"/>
    </xf>
    <xf numFmtId="0" fontId="6" fillId="0" borderId="1" xfId="0" applyFont="1" applyBorder="1" applyAlignment="1">
      <alignment horizontal="center" vertical="top" wrapText="1"/>
    </xf>
    <xf numFmtId="0" fontId="11" fillId="0" borderId="0" xfId="0" applyFont="1"/>
    <xf numFmtId="0" fontId="6" fillId="0" borderId="2" xfId="1" applyFont="1" applyBorder="1" applyAlignment="1">
      <alignment horizontal="center" vertical="top" wrapText="1"/>
    </xf>
    <xf numFmtId="0" fontId="6" fillId="3" borderId="2" xfId="1" quotePrefix="1" applyFont="1" applyFill="1" applyBorder="1" applyAlignment="1">
      <alignment horizontal="center" vertical="center" wrapText="1"/>
    </xf>
    <xf numFmtId="0" fontId="6" fillId="0" borderId="2" xfId="1" applyFont="1" applyBorder="1" applyAlignment="1">
      <alignment horizontal="left"/>
    </xf>
    <xf numFmtId="1" fontId="11" fillId="0" borderId="2" xfId="0" applyNumberFormat="1" applyFont="1" applyBorder="1" applyAlignment="1">
      <alignment horizontal="right" vertical="top" wrapText="1"/>
    </xf>
    <xf numFmtId="1" fontId="11" fillId="0" borderId="2" xfId="0" applyNumberFormat="1" applyFont="1" applyBorder="1" applyAlignment="1">
      <alignment horizontal="right"/>
    </xf>
    <xf numFmtId="1" fontId="11" fillId="0" borderId="0" xfId="0" applyNumberFormat="1" applyFont="1"/>
    <xf numFmtId="1" fontId="6" fillId="0" borderId="0" xfId="0" applyNumberFormat="1" applyFont="1"/>
    <xf numFmtId="1" fontId="0" fillId="0" borderId="0" xfId="0" applyNumberFormat="1"/>
    <xf numFmtId="0" fontId="11" fillId="0" borderId="8" xfId="0" applyFont="1" applyBorder="1" applyAlignment="1">
      <alignment horizontal="right" vertical="top" wrapText="1"/>
    </xf>
    <xf numFmtId="0" fontId="67" fillId="3" borderId="0" xfId="0" applyFont="1" applyFill="1"/>
    <xf numFmtId="0" fontId="72" fillId="3" borderId="0" xfId="0" applyFont="1" applyFill="1"/>
    <xf numFmtId="0" fontId="64" fillId="3" borderId="0" xfId="0" applyFont="1" applyFill="1" applyBorder="1" applyAlignment="1">
      <alignment horizontal="right"/>
    </xf>
    <xf numFmtId="0" fontId="64" fillId="3" borderId="0" xfId="0" applyFont="1" applyFill="1"/>
    <xf numFmtId="0" fontId="67" fillId="3" borderId="0" xfId="0" applyFont="1" applyFill="1" applyBorder="1"/>
    <xf numFmtId="0" fontId="64" fillId="3" borderId="0" xfId="0" applyFont="1" applyFill="1" applyBorder="1" applyAlignment="1">
      <alignment horizontal="left"/>
    </xf>
    <xf numFmtId="0" fontId="64" fillId="3" borderId="0" xfId="0" applyFont="1" applyFill="1" applyBorder="1"/>
    <xf numFmtId="1" fontId="11" fillId="0" borderId="6" xfId="0" applyNumberFormat="1" applyFont="1" applyBorder="1" applyAlignment="1">
      <alignment horizontal="right" vertical="top" wrapText="1"/>
    </xf>
    <xf numFmtId="1" fontId="11" fillId="0" borderId="6" xfId="0" applyNumberFormat="1" applyFont="1" applyBorder="1" applyAlignment="1">
      <alignment horizontal="right"/>
    </xf>
    <xf numFmtId="0" fontId="11" fillId="0" borderId="2" xfId="0" quotePrefix="1" applyFont="1" applyBorder="1" applyAlignment="1">
      <alignment horizontal="right" vertical="top" wrapText="1"/>
    </xf>
    <xf numFmtId="1" fontId="11" fillId="0" borderId="2" xfId="0" quotePrefix="1" applyNumberFormat="1" applyFont="1" applyBorder="1" applyAlignment="1">
      <alignment horizontal="right" vertical="top" wrapText="1"/>
    </xf>
    <xf numFmtId="1" fontId="0" fillId="3" borderId="2" xfId="0" applyNumberFormat="1" applyFill="1" applyBorder="1"/>
    <xf numFmtId="1" fontId="52" fillId="0" borderId="0" xfId="0" applyNumberFormat="1" applyFont="1" applyAlignment="1">
      <alignment horizontal="center"/>
    </xf>
    <xf numFmtId="1" fontId="11" fillId="0" borderId="6" xfId="0" applyNumberFormat="1" applyFont="1" applyBorder="1"/>
    <xf numFmtId="0" fontId="11" fillId="0" borderId="2" xfId="1" applyFont="1" applyBorder="1" applyAlignment="1">
      <alignment horizontal="center"/>
    </xf>
    <xf numFmtId="0" fontId="11" fillId="0" borderId="0" xfId="0" applyFont="1"/>
    <xf numFmtId="0" fontId="0" fillId="0" borderId="0" xfId="0" applyAlignment="1">
      <alignment horizontal="center"/>
    </xf>
    <xf numFmtId="2" fontId="17" fillId="0" borderId="2" xfId="5" applyNumberFormat="1" applyFont="1" applyBorder="1" applyAlignment="1">
      <alignment horizontal="right" vertical="top" wrapText="1"/>
    </xf>
    <xf numFmtId="2" fontId="17" fillId="0" borderId="2" xfId="5" applyNumberFormat="1" applyFont="1" applyBorder="1" applyAlignment="1">
      <alignment vertical="top" wrapText="1"/>
    </xf>
    <xf numFmtId="0" fontId="17" fillId="0" borderId="2" xfId="5" applyFont="1" applyBorder="1" applyAlignment="1">
      <alignment horizontal="right" vertical="top" wrapText="1"/>
    </xf>
    <xf numFmtId="0" fontId="6" fillId="0" borderId="2" xfId="0" applyFont="1" applyBorder="1" applyAlignment="1">
      <alignment horizontal="center" vertical="top" wrapText="1"/>
    </xf>
    <xf numFmtId="0" fontId="11" fillId="0" borderId="0" xfId="0" applyFont="1"/>
    <xf numFmtId="0" fontId="6" fillId="0" borderId="2" xfId="0" applyFont="1" applyBorder="1" applyAlignment="1">
      <alignment horizontal="center" vertical="center" wrapText="1"/>
    </xf>
    <xf numFmtId="2" fontId="11" fillId="0" borderId="2" xfId="0" applyNumberFormat="1" applyFont="1" applyBorder="1" applyAlignment="1">
      <alignment horizontal="right"/>
    </xf>
    <xf numFmtId="2" fontId="61" fillId="0" borderId="2" xfId="0" applyNumberFormat="1" applyFont="1" applyBorder="1" applyAlignment="1">
      <alignment horizontal="right"/>
    </xf>
    <xf numFmtId="2" fontId="0" fillId="0" borderId="2" xfId="0" applyNumberFormat="1" applyBorder="1" applyAlignment="1">
      <alignment horizontal="right"/>
    </xf>
    <xf numFmtId="2" fontId="67" fillId="0" borderId="2" xfId="0" applyNumberFormat="1" applyFont="1" applyBorder="1" applyAlignment="1">
      <alignment horizontal="right"/>
    </xf>
    <xf numFmtId="0" fontId="6" fillId="0" borderId="2" xfId="0" applyFont="1" applyBorder="1" applyAlignment="1">
      <alignment horizontal="center" vertical="center" wrapText="1"/>
    </xf>
    <xf numFmtId="164" fontId="11" fillId="0" borderId="2" xfId="0" applyNumberFormat="1" applyFont="1" applyBorder="1" applyAlignment="1">
      <alignment horizontal="right"/>
    </xf>
    <xf numFmtId="164" fontId="11" fillId="0" borderId="2"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2" fontId="11" fillId="0" borderId="0" xfId="0" applyNumberFormat="1" applyFont="1"/>
    <xf numFmtId="2" fontId="11" fillId="0" borderId="5" xfId="0" applyNumberFormat="1" applyFont="1" applyBorder="1" applyAlignment="1">
      <alignment horizontal="right"/>
    </xf>
    <xf numFmtId="2" fontId="6" fillId="0" borderId="5" xfId="0" applyNumberFormat="1" applyFont="1" applyBorder="1" applyAlignment="1">
      <alignment horizontal="center" vertical="top" wrapText="1"/>
    </xf>
    <xf numFmtId="0" fontId="6" fillId="0" borderId="0" xfId="0" applyFont="1" applyAlignment="1">
      <alignment vertical="center"/>
    </xf>
    <xf numFmtId="164" fontId="6" fillId="0" borderId="5" xfId="0" applyNumberFormat="1" applyFont="1" applyBorder="1" applyAlignment="1">
      <alignment horizontal="center" vertical="top" wrapText="1"/>
    </xf>
    <xf numFmtId="2" fontId="6" fillId="0" borderId="0" xfId="0" applyNumberFormat="1" applyFont="1"/>
    <xf numFmtId="2" fontId="6" fillId="0" borderId="2" xfId="1" applyNumberFormat="1" applyFont="1" applyBorder="1" applyAlignment="1">
      <alignment horizontal="right"/>
    </xf>
    <xf numFmtId="2" fontId="11" fillId="0" borderId="2" xfId="1" applyNumberFormat="1" applyFont="1" applyBorder="1" applyAlignment="1">
      <alignment horizontal="right"/>
    </xf>
    <xf numFmtId="2" fontId="6" fillId="0" borderId="2" xfId="1" applyNumberFormat="1" applyFont="1" applyBorder="1" applyAlignment="1">
      <alignment horizontal="center"/>
    </xf>
    <xf numFmtId="2" fontId="11" fillId="0" borderId="2" xfId="1" applyNumberFormat="1" applyFont="1" applyBorder="1"/>
    <xf numFmtId="2" fontId="11" fillId="3" borderId="2" xfId="1" applyNumberFormat="1" applyFont="1" applyFill="1" applyBorder="1" applyAlignment="1">
      <alignment horizontal="right"/>
    </xf>
    <xf numFmtId="2" fontId="11" fillId="0" borderId="2" xfId="1" applyNumberFormat="1" applyFont="1" applyFill="1" applyBorder="1" applyAlignment="1">
      <alignment horizontal="right"/>
    </xf>
    <xf numFmtId="0" fontId="6" fillId="0" borderId="2" xfId="0" applyFont="1" applyBorder="1" applyAlignment="1">
      <alignment horizontal="center" vertical="top" wrapText="1"/>
    </xf>
    <xf numFmtId="0" fontId="11" fillId="0" borderId="0" xfId="0" applyFont="1"/>
    <xf numFmtId="0" fontId="11" fillId="0" borderId="2" xfId="0" applyFont="1" applyBorder="1" applyAlignment="1">
      <alignment horizontal="center"/>
    </xf>
    <xf numFmtId="0" fontId="11" fillId="0" borderId="2" xfId="0" applyFont="1" applyBorder="1" applyAlignment="1">
      <alignment horizontal="center" vertical="top" wrapText="1"/>
    </xf>
    <xf numFmtId="2" fontId="11" fillId="2" borderId="2" xfId="0" applyNumberFormat="1" applyFont="1" applyFill="1" applyBorder="1" applyAlignment="1">
      <alignment horizontal="right"/>
    </xf>
    <xf numFmtId="2" fontId="21" fillId="0" borderId="0" xfId="0" applyNumberFormat="1" applyFont="1"/>
    <xf numFmtId="2" fontId="11" fillId="0" borderId="2" xfId="0" applyNumberFormat="1" applyFont="1" applyBorder="1" applyAlignment="1">
      <alignment vertical="top" wrapText="1"/>
    </xf>
    <xf numFmtId="2" fontId="11" fillId="0" borderId="2" xfId="0" applyNumberFormat="1" applyFont="1" applyBorder="1" applyAlignment="1"/>
    <xf numFmtId="0" fontId="11" fillId="0" borderId="2" xfId="0" applyFont="1" applyBorder="1" applyAlignment="1"/>
    <xf numFmtId="2" fontId="6" fillId="0" borderId="2" xfId="0" applyNumberFormat="1" applyFont="1" applyBorder="1" applyAlignment="1"/>
    <xf numFmtId="0" fontId="11" fillId="0" borderId="2" xfId="0" applyFont="1" applyBorder="1" applyAlignment="1">
      <alignment horizontal="center"/>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11" fillId="0" borderId="0" xfId="0" applyFont="1"/>
    <xf numFmtId="0" fontId="11" fillId="0" borderId="2" xfId="0" applyFont="1" applyBorder="1" applyAlignment="1">
      <alignment horizontal="center" vertical="top" wrapText="1"/>
    </xf>
    <xf numFmtId="2" fontId="0" fillId="0" borderId="0" xfId="0" applyNumberFormat="1" applyFill="1" applyBorder="1" applyAlignment="1">
      <alignment horizontal="right"/>
    </xf>
    <xf numFmtId="0" fontId="11" fillId="0" borderId="2" xfId="0" applyFont="1" applyBorder="1" applyAlignment="1">
      <alignment horizontal="right" vertical="center" wrapText="1"/>
    </xf>
    <xf numFmtId="0" fontId="0" fillId="0" borderId="2" xfId="0" applyBorder="1" applyAlignment="1">
      <alignment horizontal="right"/>
    </xf>
    <xf numFmtId="2" fontId="11" fillId="0" borderId="2" xfId="0" applyNumberFormat="1" applyFont="1" applyBorder="1" applyAlignment="1">
      <alignment horizontal="right" vertical="center" wrapText="1"/>
    </xf>
    <xf numFmtId="2" fontId="11" fillId="0" borderId="2" xfId="0" applyNumberFormat="1" applyFont="1" applyBorder="1" applyAlignment="1">
      <alignment horizontal="center" vertical="center" wrapText="1"/>
    </xf>
    <xf numFmtId="2" fontId="0" fillId="0" borderId="2" xfId="0" applyNumberFormat="1" applyBorder="1" applyAlignment="1">
      <alignment horizontal="center" vertical="center"/>
    </xf>
    <xf numFmtId="2" fontId="11" fillId="0" borderId="2" xfId="0" applyNumberFormat="1" applyFont="1" applyBorder="1" applyAlignment="1">
      <alignment vertical="center" wrapText="1"/>
    </xf>
    <xf numFmtId="2" fontId="0" fillId="0" borderId="2" xfId="0" applyNumberFormat="1" applyBorder="1" applyAlignment="1"/>
    <xf numFmtId="2" fontId="0" fillId="0" borderId="2" xfId="0" applyNumberFormat="1" applyBorder="1" applyAlignment="1">
      <alignment horizontal="center"/>
    </xf>
    <xf numFmtId="0" fontId="11" fillId="0" borderId="2" xfId="0" applyFont="1" applyBorder="1" applyAlignment="1">
      <alignment horizontal="right" vertical="center"/>
    </xf>
    <xf numFmtId="2" fontId="11" fillId="0" borderId="2" xfId="0" applyNumberFormat="1" applyFont="1" applyBorder="1" applyAlignment="1">
      <alignment horizontal="right" vertical="center"/>
    </xf>
    <xf numFmtId="2" fontId="11" fillId="0" borderId="2" xfId="0" applyNumberFormat="1" applyFont="1" applyBorder="1" applyAlignment="1">
      <alignment horizontal="right" vertical="top"/>
    </xf>
    <xf numFmtId="0" fontId="11" fillId="0" borderId="0" xfId="0" applyFont="1" applyBorder="1" applyAlignment="1">
      <alignment horizontal="right"/>
    </xf>
    <xf numFmtId="2" fontId="14" fillId="0" borderId="0" xfId="0" applyNumberFormat="1" applyFont="1" applyBorder="1"/>
    <xf numFmtId="2" fontId="11" fillId="0" borderId="2" xfId="0" applyNumberFormat="1" applyFont="1" applyBorder="1" applyAlignment="1">
      <alignment horizontal="right" indent="1"/>
    </xf>
    <xf numFmtId="2" fontId="11" fillId="0" borderId="2" xfId="0" applyNumberFormat="1" applyFont="1" applyBorder="1" applyAlignment="1">
      <alignment horizontal="right" vertical="top" wrapText="1" indent="1"/>
    </xf>
    <xf numFmtId="0" fontId="11" fillId="0" borderId="0" xfId="0" applyFont="1" applyBorder="1" applyAlignment="1">
      <alignment horizontal="center" vertical="top" wrapText="1"/>
    </xf>
    <xf numFmtId="0" fontId="11" fillId="0" borderId="2" xfId="0" applyFont="1" applyBorder="1" applyAlignment="1">
      <alignment horizontal="center"/>
    </xf>
    <xf numFmtId="0" fontId="11" fillId="0" borderId="6" xfId="0" applyFont="1"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center" vertical="top" wrapText="1"/>
    </xf>
    <xf numFmtId="0" fontId="9" fillId="0" borderId="0" xfId="0" applyFont="1" applyAlignment="1">
      <alignment horizontal="center" wrapText="1"/>
    </xf>
    <xf numFmtId="0" fontId="11" fillId="0" borderId="0" xfId="0" applyFont="1"/>
    <xf numFmtId="0" fontId="0" fillId="0" borderId="2" xfId="0" applyBorder="1" applyAlignment="1">
      <alignment horizontal="center"/>
    </xf>
    <xf numFmtId="2" fontId="11" fillId="0" borderId="2" xfId="0" applyNumberFormat="1" applyFont="1" applyBorder="1" applyAlignment="1">
      <alignment horizontal="center" vertical="top" wrapText="1"/>
    </xf>
    <xf numFmtId="2" fontId="11" fillId="0" borderId="2" xfId="0" applyNumberFormat="1" applyFont="1" applyBorder="1" applyAlignment="1">
      <alignment horizontal="center"/>
    </xf>
    <xf numFmtId="0" fontId="11" fillId="0" borderId="2" xfId="0" applyFont="1" applyBorder="1" applyAlignment="1">
      <alignment horizontal="right" vertical="top"/>
    </xf>
    <xf numFmtId="0" fontId="37" fillId="0" borderId="2" xfId="0" quotePrefix="1" applyFont="1" applyBorder="1" applyAlignment="1">
      <alignment horizontal="center" vertical="top" wrapText="1"/>
    </xf>
    <xf numFmtId="0" fontId="37" fillId="0" borderId="2" xfId="0" quotePrefix="1" applyFont="1" applyBorder="1" applyAlignment="1">
      <alignment horizontal="right" vertical="top" wrapText="1"/>
    </xf>
    <xf numFmtId="0" fontId="37" fillId="0" borderId="5" xfId="0" quotePrefix="1" applyFont="1" applyBorder="1" applyAlignment="1">
      <alignment horizontal="center" vertical="top" wrapText="1"/>
    </xf>
    <xf numFmtId="0" fontId="4" fillId="0" borderId="2" xfId="0" applyFont="1" applyBorder="1" applyAlignment="1">
      <alignment horizontal="center"/>
    </xf>
    <xf numFmtId="0" fontId="4" fillId="0" borderId="0" xfId="0" applyFont="1" applyAlignment="1">
      <alignment horizontal="center"/>
    </xf>
    <xf numFmtId="0" fontId="0" fillId="0" borderId="11" xfId="0" applyFill="1" applyBorder="1"/>
    <xf numFmtId="0" fontId="6" fillId="0" borderId="11" xfId="0" applyFont="1" applyFill="1" applyBorder="1"/>
    <xf numFmtId="0" fontId="0" fillId="0" borderId="5" xfId="0" applyBorder="1" applyAlignment="1">
      <alignment horizontal="center"/>
    </xf>
    <xf numFmtId="2" fontId="0" fillId="0" borderId="2" xfId="0" applyNumberFormat="1" applyBorder="1"/>
    <xf numFmtId="1" fontId="0" fillId="0" borderId="2" xfId="0" applyNumberFormat="1" applyBorder="1"/>
    <xf numFmtId="0" fontId="11" fillId="3" borderId="2" xfId="0" applyFont="1" applyFill="1" applyBorder="1" applyAlignment="1">
      <alignment horizontal="right"/>
    </xf>
    <xf numFmtId="0" fontId="11" fillId="0" borderId="2" xfId="1" applyFont="1" applyBorder="1" applyAlignment="1">
      <alignment horizontal="right"/>
    </xf>
    <xf numFmtId="0" fontId="11" fillId="0" borderId="2" xfId="1" applyFont="1" applyBorder="1" applyAlignment="1">
      <alignment horizontal="right" vertical="top" wrapText="1"/>
    </xf>
    <xf numFmtId="0" fontId="11" fillId="0" borderId="2" xfId="0" applyFont="1" applyBorder="1" applyAlignment="1">
      <alignment horizontal="center"/>
    </xf>
    <xf numFmtId="0" fontId="21" fillId="0" borderId="2" xfId="0" quotePrefix="1" applyFont="1" applyBorder="1" applyAlignment="1">
      <alignment horizontal="center" vertical="top" wrapText="1"/>
    </xf>
    <xf numFmtId="0" fontId="11" fillId="0" borderId="2" xfId="0" applyFont="1" applyBorder="1" applyAlignment="1">
      <alignment horizontal="center"/>
    </xf>
    <xf numFmtId="0" fontId="11" fillId="0" borderId="0" xfId="0" applyFont="1" applyAlignment="1">
      <alignment horizontal="left"/>
    </xf>
    <xf numFmtId="0" fontId="11" fillId="0" borderId="0" xfId="0" applyFont="1" applyAlignment="1">
      <alignment horizontal="center"/>
    </xf>
    <xf numFmtId="0" fontId="11" fillId="0" borderId="0" xfId="3" applyFont="1"/>
    <xf numFmtId="0" fontId="21" fillId="3" borderId="2" xfId="0" quotePrefix="1" applyFont="1" applyFill="1" applyBorder="1" applyAlignment="1">
      <alignment horizontal="center" vertical="top" wrapText="1"/>
    </xf>
    <xf numFmtId="0" fontId="11" fillId="3" borderId="2" xfId="0" quotePrefix="1" applyFont="1" applyFill="1" applyBorder="1" applyAlignment="1">
      <alignment horizontal="right" vertical="top" wrapText="1"/>
    </xf>
    <xf numFmtId="0" fontId="11" fillId="0" borderId="5" xfId="0" quotePrefix="1" applyFont="1" applyBorder="1" applyAlignment="1">
      <alignment horizontal="right" vertical="top" wrapText="1"/>
    </xf>
    <xf numFmtId="0" fontId="63" fillId="0" borderId="2" xfId="0" applyFont="1" applyBorder="1" applyAlignment="1">
      <alignment horizontal="left"/>
    </xf>
    <xf numFmtId="0" fontId="6" fillId="3" borderId="2" xfId="0" applyFont="1" applyFill="1" applyBorder="1" applyAlignment="1">
      <alignment horizontal="center" vertical="top" wrapText="1"/>
    </xf>
    <xf numFmtId="0" fontId="6" fillId="0" borderId="2" xfId="3" applyFont="1" applyBorder="1" applyAlignment="1">
      <alignment horizontal="center" vertical="top" wrapText="1"/>
    </xf>
    <xf numFmtId="0" fontId="6" fillId="3" borderId="0" xfId="0" applyFont="1" applyFill="1" applyBorder="1" applyAlignment="1">
      <alignment horizontal="right"/>
    </xf>
    <xf numFmtId="0" fontId="11" fillId="0" borderId="2" xfId="3" applyFont="1" applyBorder="1" applyAlignment="1">
      <alignment horizontal="right" vertical="top" wrapText="1"/>
    </xf>
    <xf numFmtId="0" fontId="11" fillId="0" borderId="2" xfId="3" applyFont="1" applyBorder="1" applyAlignment="1">
      <alignment horizontal="right"/>
    </xf>
    <xf numFmtId="0" fontId="11" fillId="0" borderId="2" xfId="3" applyFont="1" applyBorder="1" applyAlignment="1">
      <alignment horizontal="center" vertical="top" wrapText="1"/>
    </xf>
    <xf numFmtId="0" fontId="11" fillId="0" borderId="2" xfId="3" applyFont="1" applyBorder="1" applyAlignment="1">
      <alignment horizontal="center"/>
    </xf>
    <xf numFmtId="0" fontId="11" fillId="0" borderId="2" xfId="3" applyFont="1" applyBorder="1" applyAlignment="1">
      <alignment horizontal="left" vertical="top" wrapText="1"/>
    </xf>
    <xf numFmtId="0" fontId="11" fillId="0" borderId="2" xfId="3" applyFont="1" applyBorder="1" applyAlignment="1">
      <alignment horizontal="left"/>
    </xf>
    <xf numFmtId="0" fontId="11" fillId="0" borderId="0" xfId="0" applyFont="1" applyAlignment="1">
      <alignment horizontal="left"/>
    </xf>
    <xf numFmtId="0" fontId="21" fillId="3" borderId="0" xfId="0" applyFont="1" applyFill="1"/>
    <xf numFmtId="0" fontId="11" fillId="3" borderId="2" xfId="0" applyFont="1" applyFill="1" applyBorder="1" applyAlignment="1">
      <alignment horizontal="center" vertical="top" wrapText="1"/>
    </xf>
    <xf numFmtId="0" fontId="11" fillId="3" borderId="2" xfId="0" applyFont="1" applyFill="1" applyBorder="1" applyAlignment="1">
      <alignment horizontal="left" vertical="top" wrapText="1"/>
    </xf>
    <xf numFmtId="0" fontId="11" fillId="3" borderId="2" xfId="0" applyFont="1" applyFill="1" applyBorder="1" applyAlignment="1">
      <alignment horizontal="left"/>
    </xf>
    <xf numFmtId="0" fontId="37" fillId="0" borderId="2" xfId="0" quotePrefix="1" applyFont="1" applyBorder="1" applyAlignment="1">
      <alignment vertical="top" wrapText="1"/>
    </xf>
    <xf numFmtId="0" fontId="75" fillId="0" borderId="2" xfId="0" quotePrefix="1" applyFont="1" applyBorder="1" applyAlignment="1">
      <alignment vertical="top" wrapText="1"/>
    </xf>
    <xf numFmtId="0" fontId="76" fillId="0" borderId="0" xfId="0" applyFont="1" applyAlignment="1">
      <alignment horizontal="left"/>
    </xf>
    <xf numFmtId="0" fontId="76" fillId="0" borderId="2" xfId="0" applyFont="1" applyBorder="1" applyAlignment="1"/>
    <xf numFmtId="0" fontId="37" fillId="0" borderId="2" xfId="0" applyFont="1" applyBorder="1" applyAlignment="1">
      <alignment vertical="top" wrapText="1"/>
    </xf>
    <xf numFmtId="0" fontId="11" fillId="3" borderId="2" xfId="3" applyFill="1" applyBorder="1" applyAlignment="1"/>
    <xf numFmtId="0" fontId="11" fillId="0" borderId="2" xfId="3" applyBorder="1" applyAlignment="1">
      <alignment horizontal="left"/>
    </xf>
    <xf numFmtId="2" fontId="11" fillId="3" borderId="2" xfId="0" applyNumberFormat="1" applyFont="1" applyFill="1" applyBorder="1"/>
    <xf numFmtId="0" fontId="77" fillId="0" borderId="2" xfId="1" applyFont="1" applyBorder="1" applyAlignment="1">
      <alignment horizontal="right" vertical="top" wrapText="1"/>
    </xf>
    <xf numFmtId="0" fontId="77" fillId="0" borderId="2" xfId="1" applyFont="1" applyBorder="1" applyAlignment="1">
      <alignment horizontal="right" wrapText="1"/>
    </xf>
    <xf numFmtId="0" fontId="23" fillId="0" borderId="2" xfId="1" applyFont="1" applyBorder="1" applyAlignment="1">
      <alignment horizontal="right" vertical="top" wrapText="1"/>
    </xf>
    <xf numFmtId="165" fontId="50" fillId="0" borderId="0" xfId="1" applyNumberFormat="1"/>
    <xf numFmtId="2" fontId="11" fillId="3" borderId="0" xfId="0" applyNumberFormat="1" applyFont="1" applyFill="1"/>
    <xf numFmtId="2" fontId="11" fillId="0" borderId="2" xfId="4" applyNumberFormat="1" applyBorder="1"/>
    <xf numFmtId="0" fontId="3" fillId="0" borderId="1" xfId="0" applyFont="1" applyBorder="1" applyAlignment="1">
      <alignment horizontal="center"/>
    </xf>
    <xf numFmtId="0" fontId="51" fillId="0" borderId="2" xfId="0" applyFont="1" applyBorder="1" applyAlignment="1">
      <alignment wrapText="1"/>
    </xf>
    <xf numFmtId="0" fontId="51" fillId="0" borderId="2" xfId="0" applyFont="1" applyBorder="1" applyAlignment="1">
      <alignment horizontal="center" wrapText="1"/>
    </xf>
    <xf numFmtId="2" fontId="67" fillId="3" borderId="0" xfId="0" applyNumberFormat="1" applyFont="1" applyFill="1"/>
    <xf numFmtId="0" fontId="78" fillId="0" borderId="0" xfId="0" applyFont="1"/>
    <xf numFmtId="0" fontId="37" fillId="0" borderId="3" xfId="0" applyFont="1" applyBorder="1" applyAlignment="1">
      <alignment horizontal="center" vertical="top" wrapText="1"/>
    </xf>
    <xf numFmtId="0" fontId="37" fillId="0" borderId="2" xfId="0" applyFont="1" applyBorder="1" applyAlignment="1">
      <alignment horizontal="center" vertical="top" wrapText="1"/>
    </xf>
    <xf numFmtId="0" fontId="19" fillId="0" borderId="2" xfId="0" applyFont="1" applyBorder="1" applyAlignment="1">
      <alignment horizontal="center" vertical="top" wrapText="1"/>
    </xf>
    <xf numFmtId="0" fontId="22" fillId="0" borderId="2" xfId="1" applyFont="1" applyBorder="1" applyAlignment="1">
      <alignment horizontal="center" vertical="top" wrapText="1"/>
    </xf>
    <xf numFmtId="0" fontId="25" fillId="0" borderId="2" xfId="1" applyFont="1" applyBorder="1" applyAlignment="1">
      <alignment horizontal="center" vertical="top" wrapText="1"/>
    </xf>
    <xf numFmtId="0" fontId="24" fillId="0" borderId="3" xfId="1" applyFont="1" applyBorder="1" applyAlignment="1">
      <alignment horizontal="center" vertical="top" wrapText="1"/>
    </xf>
    <xf numFmtId="0" fontId="11" fillId="0" borderId="2" xfId="1" applyFont="1" applyBorder="1" applyAlignment="1">
      <alignment vertical="top" wrapText="1"/>
    </xf>
    <xf numFmtId="0" fontId="79" fillId="4" borderId="2" xfId="0" applyFont="1" applyFill="1" applyBorder="1" applyAlignment="1">
      <alignment wrapText="1"/>
    </xf>
    <xf numFmtId="0" fontId="79" fillId="4" borderId="18" xfId="0" applyFont="1" applyFill="1" applyBorder="1" applyAlignment="1">
      <alignment wrapText="1"/>
    </xf>
    <xf numFmtId="0" fontId="37" fillId="0" borderId="2" xfId="0" applyFont="1" applyBorder="1" applyAlignment="1">
      <alignment horizontal="right" vertical="top" wrapText="1"/>
    </xf>
    <xf numFmtId="0" fontId="51" fillId="0" borderId="2" xfId="0" applyFont="1" applyBorder="1" applyAlignment="1">
      <alignment vertical="center"/>
    </xf>
    <xf numFmtId="0" fontId="17" fillId="0" borderId="2" xfId="0" applyFont="1" applyBorder="1" applyAlignment="1">
      <alignment horizontal="left" vertical="top" wrapText="1"/>
    </xf>
    <xf numFmtId="0" fontId="17" fillId="0" borderId="2" xfId="0" applyFont="1" applyBorder="1" applyAlignment="1">
      <alignment horizontal="left"/>
    </xf>
    <xf numFmtId="0" fontId="2" fillId="0" borderId="2" xfId="1" applyFont="1" applyBorder="1"/>
    <xf numFmtId="0" fontId="16" fillId="0" borderId="2" xfId="0" applyFont="1" applyBorder="1" applyAlignment="1">
      <alignment horizontal="center" vertical="top" wrapText="1"/>
    </xf>
    <xf numFmtId="0" fontId="80" fillId="0" borderId="2" xfId="1" applyFont="1" applyBorder="1" applyAlignment="1">
      <alignment horizontal="center" vertical="top" wrapText="1"/>
    </xf>
    <xf numFmtId="0" fontId="80" fillId="0" borderId="2" xfId="1" applyFont="1" applyBorder="1" applyAlignment="1">
      <alignment horizontal="center"/>
    </xf>
    <xf numFmtId="0" fontId="16" fillId="0" borderId="2" xfId="0" applyFont="1" applyBorder="1" applyAlignment="1">
      <alignment horizontal="left" vertical="top" wrapText="1"/>
    </xf>
    <xf numFmtId="0" fontId="80" fillId="0" borderId="2" xfId="1" applyFont="1" applyBorder="1" applyAlignment="1">
      <alignment horizontal="right" vertical="top" wrapText="1"/>
    </xf>
    <xf numFmtId="0" fontId="80" fillId="0" borderId="2" xfId="1" applyFont="1" applyBorder="1" applyAlignment="1">
      <alignment horizontal="right"/>
    </xf>
    <xf numFmtId="0" fontId="16" fillId="0" borderId="2" xfId="0" applyFont="1" applyBorder="1" applyAlignment="1">
      <alignment horizontal="center"/>
    </xf>
    <xf numFmtId="0" fontId="16" fillId="0" borderId="2" xfId="0" applyFont="1" applyBorder="1" applyAlignment="1">
      <alignment horizontal="left"/>
    </xf>
    <xf numFmtId="0" fontId="81" fillId="0" borderId="2" xfId="1" applyFont="1" applyBorder="1"/>
    <xf numFmtId="0" fontId="83" fillId="0" borderId="3" xfId="0" applyFont="1" applyBorder="1" applyAlignment="1">
      <alignment horizontal="center" vertical="top" wrapText="1"/>
    </xf>
    <xf numFmtId="0" fontId="84" fillId="0" borderId="3" xfId="1" applyFont="1" applyBorder="1" applyAlignment="1">
      <alignment horizontal="center" vertical="top" wrapText="1"/>
    </xf>
    <xf numFmtId="0" fontId="80" fillId="0" borderId="3" xfId="1" applyFont="1" applyBorder="1" applyAlignment="1">
      <alignment horizontal="right" vertical="top" wrapText="1"/>
    </xf>
    <xf numFmtId="0" fontId="25" fillId="0" borderId="2" xfId="1" applyFont="1" applyBorder="1" applyAlignment="1">
      <alignment horizontal="left" vertical="top" wrapText="1"/>
    </xf>
    <xf numFmtId="0" fontId="16" fillId="0" borderId="3" xfId="0" applyFont="1" applyBorder="1" applyAlignment="1">
      <alignment horizontal="right" vertical="top" wrapText="1"/>
    </xf>
    <xf numFmtId="2" fontId="80" fillId="0" borderId="3" xfId="1" applyNumberFormat="1" applyFont="1" applyBorder="1" applyAlignment="1">
      <alignment horizontal="right" vertical="top" wrapText="1"/>
    </xf>
    <xf numFmtId="2" fontId="16" fillId="0" borderId="3" xfId="0" applyNumberFormat="1" applyFont="1" applyBorder="1" applyAlignment="1">
      <alignment horizontal="right" vertical="top" wrapText="1"/>
    </xf>
    <xf numFmtId="2" fontId="80" fillId="0" borderId="3" xfId="1" applyNumberFormat="1" applyFont="1" applyBorder="1" applyAlignment="1">
      <alignment vertical="top" wrapText="1"/>
    </xf>
    <xf numFmtId="2" fontId="16" fillId="0" borderId="3" xfId="0" applyNumberFormat="1" applyFont="1" applyBorder="1" applyAlignment="1">
      <alignment vertical="top" wrapText="1"/>
    </xf>
    <xf numFmtId="165" fontId="80" fillId="0" borderId="3" xfId="1" applyNumberFormat="1" applyFont="1" applyBorder="1" applyAlignment="1">
      <alignment vertical="top" wrapText="1"/>
    </xf>
    <xf numFmtId="1" fontId="16" fillId="0" borderId="3" xfId="0" applyNumberFormat="1" applyFont="1" applyBorder="1" applyAlignment="1">
      <alignment vertical="top" wrapText="1"/>
    </xf>
    <xf numFmtId="0" fontId="81" fillId="0" borderId="2" xfId="1" applyFont="1" applyBorder="1" applyAlignment="1">
      <alignment horizontal="right"/>
    </xf>
    <xf numFmtId="165" fontId="81" fillId="0" borderId="2" xfId="1" applyNumberFormat="1" applyFont="1" applyBorder="1" applyAlignment="1"/>
    <xf numFmtId="0" fontId="84" fillId="0" borderId="1" xfId="1" applyFont="1" applyBorder="1" applyAlignment="1">
      <alignment horizontal="center"/>
    </xf>
    <xf numFmtId="0" fontId="84" fillId="0" borderId="10" xfId="1" applyFont="1" applyBorder="1" applyAlignment="1">
      <alignment horizontal="center" wrapText="1"/>
    </xf>
    <xf numFmtId="0" fontId="80" fillId="0" borderId="2" xfId="1" applyFont="1" applyBorder="1" applyAlignment="1">
      <alignment horizontal="right" wrapText="1"/>
    </xf>
    <xf numFmtId="0" fontId="84" fillId="0" borderId="2" xfId="1" applyFont="1" applyBorder="1" applyAlignment="1">
      <alignment horizontal="center" wrapText="1"/>
    </xf>
    <xf numFmtId="0" fontId="80" fillId="0" borderId="2" xfId="1" applyFont="1" applyBorder="1" applyAlignment="1">
      <alignment wrapText="1"/>
    </xf>
    <xf numFmtId="0" fontId="80" fillId="0" borderId="2" xfId="1" applyFont="1" applyBorder="1" applyAlignment="1"/>
    <xf numFmtId="0" fontId="80" fillId="0" borderId="2" xfId="1" applyFont="1" applyBorder="1"/>
    <xf numFmtId="0" fontId="25" fillId="0" borderId="2" xfId="1" applyFont="1" applyBorder="1"/>
    <xf numFmtId="0" fontId="11" fillId="0" borderId="0" xfId="4" applyBorder="1"/>
    <xf numFmtId="0" fontId="6" fillId="0" borderId="0" xfId="4" applyFont="1" applyBorder="1" applyAlignment="1">
      <alignment horizontal="left"/>
    </xf>
    <xf numFmtId="0" fontId="6" fillId="0" borderId="0" xfId="4" applyFont="1" applyBorder="1" applyAlignment="1">
      <alignment horizontal="left" wrapText="1"/>
    </xf>
    <xf numFmtId="0" fontId="11" fillId="0" borderId="6" xfId="4" applyBorder="1"/>
    <xf numFmtId="0" fontId="6" fillId="0" borderId="5" xfId="0" applyFont="1" applyBorder="1" applyAlignment="1">
      <alignment horizontal="center" vertical="top" wrapText="1"/>
    </xf>
    <xf numFmtId="0" fontId="6" fillId="0" borderId="2" xfId="0" applyFont="1" applyBorder="1" applyAlignment="1">
      <alignment horizontal="center" vertical="top" wrapText="1"/>
    </xf>
    <xf numFmtId="0" fontId="15" fillId="0" borderId="0" xfId="0" applyFont="1" applyAlignment="1">
      <alignment horizontal="center"/>
    </xf>
    <xf numFmtId="0" fontId="6" fillId="0" borderId="0" xfId="0" applyFont="1" applyAlignment="1">
      <alignment horizontal="center"/>
    </xf>
    <xf numFmtId="0" fontId="21" fillId="0" borderId="0" xfId="0" applyFont="1" applyBorder="1" applyAlignment="1">
      <alignment horizontal="right"/>
    </xf>
    <xf numFmtId="0" fontId="16" fillId="0" borderId="0" xfId="0" applyFont="1" applyAlignment="1">
      <alignment horizontal="center"/>
    </xf>
    <xf numFmtId="0" fontId="9" fillId="0" borderId="0" xfId="0" applyFont="1" applyAlignment="1">
      <alignment horizontal="center" wrapText="1"/>
    </xf>
    <xf numFmtId="0" fontId="11" fillId="0" borderId="0" xfId="0" applyFont="1"/>
    <xf numFmtId="0" fontId="18" fillId="0" borderId="0" xfId="0" applyFont="1" applyAlignment="1">
      <alignment horizontal="left"/>
    </xf>
    <xf numFmtId="0" fontId="10" fillId="3" borderId="2" xfId="0" applyFont="1" applyFill="1" applyBorder="1" applyAlignment="1">
      <alignment horizontal="center" vertical="top" wrapText="1"/>
    </xf>
    <xf numFmtId="1" fontId="11" fillId="0" borderId="0" xfId="0" applyNumberFormat="1" applyFont="1" applyBorder="1" applyAlignment="1">
      <alignment horizontal="right" vertical="top" wrapText="1"/>
    </xf>
    <xf numFmtId="1" fontId="11" fillId="0" borderId="0" xfId="0" applyNumberFormat="1" applyFont="1" applyBorder="1"/>
    <xf numFmtId="1" fontId="14" fillId="0" borderId="0" xfId="0" applyNumberFormat="1" applyFont="1"/>
    <xf numFmtId="0" fontId="11" fillId="0" borderId="0" xfId="0" applyFont="1" applyBorder="1" applyAlignment="1">
      <alignment horizontal="right" vertical="top" wrapText="1"/>
    </xf>
    <xf numFmtId="2" fontId="11" fillId="0" borderId="0" xfId="1" applyNumberFormat="1" applyFont="1"/>
    <xf numFmtId="2" fontId="6" fillId="0" borderId="2" xfId="0" applyNumberFormat="1" applyFont="1" applyBorder="1" applyAlignment="1">
      <alignment vertical="top" wrapText="1"/>
    </xf>
    <xf numFmtId="2" fontId="6" fillId="2" borderId="2" xfId="0" applyNumberFormat="1" applyFont="1" applyFill="1" applyBorder="1" applyAlignment="1"/>
    <xf numFmtId="0" fontId="6" fillId="2" borderId="2" xfId="0" applyFont="1" applyFill="1" applyBorder="1" applyAlignment="1"/>
    <xf numFmtId="2" fontId="6" fillId="2" borderId="2" xfId="0" applyNumberFormat="1" applyFont="1" applyFill="1" applyBorder="1" applyAlignment="1">
      <alignment horizontal="right"/>
    </xf>
    <xf numFmtId="0" fontId="19" fillId="3" borderId="2" xfId="0" applyFont="1" applyFill="1" applyBorder="1" applyAlignment="1">
      <alignment horizontal="center" vertical="top" wrapText="1"/>
    </xf>
    <xf numFmtId="0" fontId="19" fillId="3" borderId="2" xfId="0" applyFont="1" applyFill="1" applyBorder="1" applyAlignment="1">
      <alignment horizontal="left" vertical="top" wrapText="1"/>
    </xf>
    <xf numFmtId="0" fontId="19" fillId="3" borderId="2" xfId="0" applyFont="1" applyFill="1" applyBorder="1" applyAlignment="1">
      <alignment horizontal="center"/>
    </xf>
    <xf numFmtId="0" fontId="19" fillId="3" borderId="2" xfId="0" applyFont="1" applyFill="1" applyBorder="1" applyAlignment="1">
      <alignment horizontal="left"/>
    </xf>
    <xf numFmtId="0" fontId="19" fillId="3" borderId="2" xfId="0" applyFont="1" applyFill="1" applyBorder="1"/>
    <xf numFmtId="0" fontId="16" fillId="0" borderId="3" xfId="0" applyFont="1" applyBorder="1" applyAlignment="1">
      <alignment horizontal="left" vertical="top" wrapText="1"/>
    </xf>
    <xf numFmtId="0" fontId="80" fillId="0" borderId="3" xfId="1" applyFont="1" applyBorder="1" applyAlignment="1">
      <alignment horizontal="left" vertical="top" wrapText="1"/>
    </xf>
    <xf numFmtId="0" fontId="86" fillId="0" borderId="0" xfId="1" applyFont="1" applyAlignment="1">
      <alignment horizontal="center"/>
    </xf>
    <xf numFmtId="2" fontId="11" fillId="0" borderId="6" xfId="4" applyNumberFormat="1" applyBorder="1"/>
    <xf numFmtId="0" fontId="11" fillId="0" borderId="0" xfId="4" applyFont="1"/>
    <xf numFmtId="0" fontId="11" fillId="0" borderId="2" xfId="4" applyFont="1" applyBorder="1" applyAlignment="1">
      <alignment horizontal="center" vertical="top" wrapText="1"/>
    </xf>
    <xf numFmtId="0" fontId="11" fillId="0" borderId="5" xfId="4" applyFont="1" applyBorder="1" applyAlignment="1">
      <alignment horizontal="center" vertical="top" wrapText="1"/>
    </xf>
    <xf numFmtId="0" fontId="11" fillId="0" borderId="9" xfId="4" applyFont="1" applyBorder="1" applyAlignment="1">
      <alignment horizontal="center" vertical="top" wrapText="1"/>
    </xf>
    <xf numFmtId="0" fontId="11" fillId="0" borderId="6" xfId="4" applyFont="1" applyBorder="1" applyAlignment="1">
      <alignment horizontal="center" vertical="top" wrapText="1"/>
    </xf>
    <xf numFmtId="0" fontId="87" fillId="0" borderId="0" xfId="0" applyFont="1"/>
    <xf numFmtId="0" fontId="87" fillId="0" borderId="0" xfId="0" applyFont="1" applyAlignment="1">
      <alignment horizontal="center"/>
    </xf>
    <xf numFmtId="2" fontId="11" fillId="0" borderId="0" xfId="0" applyNumberFormat="1" applyFont="1" applyFill="1" applyBorder="1" applyAlignment="1">
      <alignment horizontal="right"/>
    </xf>
    <xf numFmtId="0" fontId="11" fillId="0" borderId="0" xfId="0" applyFont="1" applyFill="1" applyBorder="1" applyAlignment="1">
      <alignment horizontal="right" vertical="top" wrapText="1"/>
    </xf>
    <xf numFmtId="164" fontId="6" fillId="0" borderId="0" xfId="0" applyNumberFormat="1" applyFont="1"/>
    <xf numFmtId="2" fontId="11" fillId="0" borderId="0" xfId="0" applyNumberFormat="1" applyFont="1" applyBorder="1" applyAlignment="1">
      <alignment vertical="top" wrapText="1"/>
    </xf>
    <xf numFmtId="0" fontId="11" fillId="0" borderId="10" xfId="0" applyFont="1" applyFill="1" applyBorder="1" applyAlignment="1">
      <alignment horizontal="right" vertical="top" wrapText="1"/>
    </xf>
    <xf numFmtId="0" fontId="88" fillId="0" borderId="0" xfId="0" applyFont="1"/>
    <xf numFmtId="0" fontId="89" fillId="0" borderId="0" xfId="0" applyFont="1"/>
    <xf numFmtId="0" fontId="90" fillId="0" borderId="0" xfId="0" applyFont="1" applyAlignment="1">
      <alignment horizontal="left"/>
    </xf>
    <xf numFmtId="0" fontId="0" fillId="0" borderId="0" xfId="0" applyFont="1" applyAlignment="1"/>
    <xf numFmtId="0" fontId="89" fillId="0" borderId="0" xfId="0" applyFont="1" applyAlignment="1">
      <alignment horizontal="center"/>
    </xf>
    <xf numFmtId="0" fontId="93" fillId="0" borderId="0" xfId="0" applyFont="1"/>
    <xf numFmtId="164" fontId="93" fillId="0" borderId="0" xfId="0" applyNumberFormat="1" applyFont="1"/>
    <xf numFmtId="164" fontId="88" fillId="0" borderId="0" xfId="0" applyNumberFormat="1" applyFont="1"/>
    <xf numFmtId="0" fontId="16" fillId="3" borderId="2" xfId="0" applyFont="1" applyFill="1" applyBorder="1" applyAlignment="1">
      <alignment horizontal="center" vertical="top" wrapText="1"/>
    </xf>
    <xf numFmtId="0" fontId="16" fillId="3" borderId="2" xfId="0" applyFont="1" applyFill="1" applyBorder="1" applyAlignment="1">
      <alignment horizontal="left" vertical="top" wrapText="1"/>
    </xf>
    <xf numFmtId="0" fontId="16" fillId="3" borderId="2" xfId="0" applyFont="1" applyFill="1" applyBorder="1" applyAlignment="1">
      <alignment horizontal="right" vertical="top" wrapText="1"/>
    </xf>
    <xf numFmtId="0" fontId="16" fillId="3" borderId="5" xfId="0" applyFont="1" applyFill="1" applyBorder="1" applyAlignment="1">
      <alignment horizontal="right" vertical="top" wrapText="1"/>
    </xf>
    <xf numFmtId="2" fontId="16" fillId="3" borderId="2" xfId="0" applyNumberFormat="1" applyFont="1" applyFill="1" applyBorder="1" applyAlignment="1">
      <alignment horizontal="right" vertical="top" wrapText="1"/>
    </xf>
    <xf numFmtId="0" fontId="16" fillId="3" borderId="2" xfId="0" applyFont="1" applyFill="1" applyBorder="1" applyAlignment="1">
      <alignment horizontal="center"/>
    </xf>
    <xf numFmtId="0" fontId="16" fillId="3" borderId="2" xfId="0" applyFont="1" applyFill="1" applyBorder="1" applyAlignment="1">
      <alignment horizontal="left"/>
    </xf>
    <xf numFmtId="0" fontId="16" fillId="3" borderId="2" xfId="0" applyFont="1" applyFill="1" applyBorder="1" applyAlignment="1">
      <alignment horizontal="right"/>
    </xf>
    <xf numFmtId="0" fontId="19" fillId="3" borderId="5" xfId="0" applyFont="1" applyFill="1" applyBorder="1" applyAlignment="1">
      <alignment horizontal="center" vertical="top" wrapText="1"/>
    </xf>
    <xf numFmtId="0" fontId="94" fillId="3" borderId="2" xfId="0" applyFont="1" applyFill="1" applyBorder="1" applyAlignment="1">
      <alignment horizontal="center" vertical="top" wrapText="1"/>
    </xf>
    <xf numFmtId="0" fontId="94" fillId="3" borderId="5" xfId="0" applyFont="1" applyFill="1" applyBorder="1" applyAlignment="1">
      <alignment horizontal="center" vertical="top" wrapText="1"/>
    </xf>
    <xf numFmtId="0" fontId="95" fillId="3" borderId="2" xfId="0" applyFont="1" applyFill="1" applyBorder="1" applyAlignment="1">
      <alignment horizontal="center" vertical="top" wrapText="1"/>
    </xf>
    <xf numFmtId="0" fontId="63" fillId="3" borderId="2" xfId="0" applyFont="1" applyFill="1" applyBorder="1" applyAlignment="1">
      <alignment horizontal="center" vertical="top" wrapText="1"/>
    </xf>
    <xf numFmtId="0" fontId="63" fillId="3" borderId="2" xfId="0" applyFont="1" applyFill="1" applyBorder="1" applyAlignment="1">
      <alignment horizontal="left" vertical="top" wrapText="1"/>
    </xf>
    <xf numFmtId="0" fontId="63" fillId="3" borderId="2" xfId="0" applyFont="1" applyFill="1" applyBorder="1" applyAlignment="1">
      <alignment horizontal="right" vertical="top" wrapText="1"/>
    </xf>
    <xf numFmtId="0" fontId="63" fillId="3" borderId="5" xfId="0" applyFont="1" applyFill="1" applyBorder="1" applyAlignment="1">
      <alignment horizontal="right" vertical="top" wrapText="1"/>
    </xf>
    <xf numFmtId="2" fontId="17" fillId="3" borderId="2" xfId="0" applyNumberFormat="1" applyFont="1" applyFill="1" applyBorder="1" applyAlignment="1">
      <alignment horizontal="right" vertical="top" wrapText="1"/>
    </xf>
    <xf numFmtId="0" fontId="63" fillId="3" borderId="2" xfId="0" applyFont="1" applyFill="1" applyBorder="1" applyAlignment="1">
      <alignment horizontal="center"/>
    </xf>
    <xf numFmtId="0" fontId="63" fillId="3" borderId="2" xfId="0" applyFont="1" applyFill="1" applyBorder="1" applyAlignment="1">
      <alignment horizontal="left"/>
    </xf>
    <xf numFmtId="0" fontId="63" fillId="3" borderId="2" xfId="0" applyFont="1" applyFill="1" applyBorder="1" applyAlignment="1">
      <alignment horizontal="right"/>
    </xf>
    <xf numFmtId="0" fontId="63" fillId="3" borderId="2" xfId="0" applyFont="1" applyFill="1" applyBorder="1"/>
    <xf numFmtId="0" fontId="19" fillId="0" borderId="0" xfId="0" applyFont="1" applyAlignment="1">
      <alignment horizontal="left"/>
    </xf>
    <xf numFmtId="0" fontId="96" fillId="0" borderId="2" xfId="0" applyFont="1" applyBorder="1" applyAlignment="1">
      <alignment horizontal="center" vertical="center" wrapText="1"/>
    </xf>
    <xf numFmtId="0" fontId="17" fillId="5" borderId="2" xfId="0" applyFont="1" applyFill="1" applyBorder="1"/>
    <xf numFmtId="2" fontId="17" fillId="0" borderId="2" xfId="0" applyNumberFormat="1" applyFont="1" applyBorder="1"/>
    <xf numFmtId="164" fontId="17" fillId="0" borderId="2" xfId="0" applyNumberFormat="1" applyFont="1" applyBorder="1"/>
    <xf numFmtId="1" fontId="50" fillId="0" borderId="0" xfId="1" applyNumberFormat="1"/>
    <xf numFmtId="0" fontId="1" fillId="0" borderId="0" xfId="1" applyFont="1"/>
    <xf numFmtId="2" fontId="50" fillId="0" borderId="0" xfId="1" applyNumberFormat="1"/>
    <xf numFmtId="0" fontId="97" fillId="6" borderId="19" xfId="0" applyFont="1" applyFill="1" applyBorder="1" applyAlignment="1">
      <alignment horizontal="center" vertical="top" wrapText="1" readingOrder="1"/>
    </xf>
    <xf numFmtId="0" fontId="98" fillId="7" borderId="20" xfId="0" applyFont="1" applyFill="1" applyBorder="1" applyAlignment="1">
      <alignment horizontal="left" vertical="center" wrapText="1" readingOrder="1"/>
    </xf>
    <xf numFmtId="0" fontId="99" fillId="7" borderId="20" xfId="0" applyFont="1" applyFill="1" applyBorder="1" applyAlignment="1">
      <alignment horizontal="center" vertical="center" wrapText="1"/>
    </xf>
    <xf numFmtId="0" fontId="98" fillId="8" borderId="21" xfId="0" applyFont="1" applyFill="1" applyBorder="1" applyAlignment="1">
      <alignment horizontal="left" vertical="center" wrapText="1" readingOrder="1"/>
    </xf>
    <xf numFmtId="0" fontId="99" fillId="8" borderId="21" xfId="0" applyFont="1" applyFill="1" applyBorder="1" applyAlignment="1">
      <alignment horizontal="center" vertical="center" wrapText="1"/>
    </xf>
    <xf numFmtId="0" fontId="98" fillId="7" borderId="21" xfId="0" applyFont="1" applyFill="1" applyBorder="1" applyAlignment="1">
      <alignment horizontal="left" vertical="center" wrapText="1" readingOrder="1"/>
    </xf>
    <xf numFmtId="0" fontId="99" fillId="7" borderId="21" xfId="0" applyFont="1" applyFill="1" applyBorder="1" applyAlignment="1">
      <alignment horizontal="center" vertical="center" wrapText="1"/>
    </xf>
    <xf numFmtId="0" fontId="100" fillId="0" borderId="2" xfId="3" applyFont="1" applyBorder="1" applyAlignment="1">
      <alignment horizontal="center" vertical="center"/>
    </xf>
    <xf numFmtId="0" fontId="19" fillId="0" borderId="0" xfId="0" applyFont="1" applyAlignment="1">
      <alignment horizontal="center"/>
    </xf>
    <xf numFmtId="0" fontId="44" fillId="0" borderId="0" xfId="0" applyFont="1" applyAlignment="1">
      <alignment horizont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vertical="top" wrapText="1"/>
    </xf>
    <xf numFmtId="0" fontId="6" fillId="0" borderId="9" xfId="0" applyFont="1" applyBorder="1" applyAlignment="1">
      <alignment horizontal="center" vertical="top" wrapText="1"/>
    </xf>
    <xf numFmtId="0" fontId="6" fillId="0" borderId="6" xfId="0" applyFont="1" applyBorder="1" applyAlignment="1">
      <alignment horizontal="center" vertical="top" wrapText="1"/>
    </xf>
    <xf numFmtId="0" fontId="19" fillId="0" borderId="2" xfId="0" applyFont="1" applyBorder="1" applyAlignment="1">
      <alignment horizontal="center"/>
    </xf>
    <xf numFmtId="0" fontId="17" fillId="0" borderId="0" xfId="0" applyFont="1" applyBorder="1" applyAlignment="1">
      <alignment horizontal="center"/>
    </xf>
    <xf numFmtId="0" fontId="11" fillId="0" borderId="2" xfId="0" applyFont="1" applyBorder="1" applyAlignment="1">
      <alignment horizontal="center"/>
    </xf>
    <xf numFmtId="0" fontId="6" fillId="0" borderId="0" xfId="0" applyFont="1" applyBorder="1" applyAlignment="1">
      <alignment horizontal="left" vertical="top" wrapText="1"/>
    </xf>
    <xf numFmtId="0" fontId="6" fillId="0" borderId="2" xfId="0" applyFont="1" applyBorder="1" applyAlignment="1">
      <alignment horizontal="center"/>
    </xf>
    <xf numFmtId="0" fontId="11" fillId="0" borderId="0" xfId="0" applyFont="1" applyBorder="1" applyAlignment="1">
      <alignment horizontal="center"/>
    </xf>
    <xf numFmtId="0" fontId="19" fillId="0" borderId="2" xfId="0" applyFont="1" applyBorder="1" applyAlignment="1">
      <alignment horizontal="center" wrapText="1"/>
    </xf>
    <xf numFmtId="0" fontId="19" fillId="0" borderId="1" xfId="0" applyFont="1" applyBorder="1" applyAlignment="1">
      <alignment horizontal="center" vertical="top" wrapText="1"/>
    </xf>
    <xf numFmtId="0" fontId="19" fillId="0" borderId="3"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2" fontId="11" fillId="0" borderId="5" xfId="0" applyNumberFormat="1" applyFont="1" applyBorder="1" applyAlignment="1">
      <alignment horizontal="center"/>
    </xf>
    <xf numFmtId="2" fontId="11" fillId="0" borderId="6" xfId="0" applyNumberFormat="1" applyFont="1" applyBorder="1" applyAlignment="1">
      <alignment horizontal="center"/>
    </xf>
    <xf numFmtId="0" fontId="21" fillId="0" borderId="5" xfId="0" quotePrefix="1" applyFont="1" applyBorder="1" applyAlignment="1">
      <alignment horizontal="center" vertical="top" wrapText="1"/>
    </xf>
    <xf numFmtId="0" fontId="21" fillId="0" borderId="6" xfId="0" quotePrefix="1"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center"/>
    </xf>
    <xf numFmtId="0" fontId="6" fillId="0" borderId="5" xfId="0" applyFont="1" applyBorder="1" applyAlignment="1">
      <alignment horizontal="left"/>
    </xf>
    <xf numFmtId="0" fontId="6" fillId="0" borderId="9" xfId="0" applyFont="1" applyBorder="1" applyAlignment="1">
      <alignment horizontal="left"/>
    </xf>
    <xf numFmtId="0" fontId="6" fillId="0" borderId="6" xfId="0" applyFont="1" applyBorder="1" applyAlignment="1">
      <alignment horizontal="left"/>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8" xfId="0" applyFont="1" applyBorder="1" applyAlignment="1">
      <alignment horizontal="center" vertical="top"/>
    </xf>
    <xf numFmtId="0" fontId="6" fillId="0" borderId="7" xfId="0" applyFont="1" applyBorder="1" applyAlignment="1">
      <alignment horizontal="center" vertical="top"/>
    </xf>
    <xf numFmtId="0" fontId="6" fillId="0" borderId="15" xfId="0" applyFont="1" applyBorder="1" applyAlignment="1">
      <alignment horizontal="center" vertical="top"/>
    </xf>
    <xf numFmtId="0" fontId="6" fillId="0" borderId="9" xfId="0" applyFont="1" applyBorder="1" applyAlignment="1">
      <alignment horizontal="center"/>
    </xf>
    <xf numFmtId="0" fontId="6" fillId="0" borderId="2" xfId="0" applyFont="1" applyBorder="1" applyAlignment="1">
      <alignment horizontal="left"/>
    </xf>
    <xf numFmtId="2" fontId="6" fillId="0" borderId="2" xfId="0" applyNumberFormat="1" applyFont="1" applyBorder="1" applyAlignment="1">
      <alignment horizontal="center"/>
    </xf>
    <xf numFmtId="0" fontId="21" fillId="0" borderId="2" xfId="0" quotePrefix="1" applyFont="1" applyBorder="1" applyAlignment="1">
      <alignment horizontal="center" vertical="top" wrapText="1"/>
    </xf>
    <xf numFmtId="0" fontId="18" fillId="0" borderId="0" xfId="0" applyFont="1" applyAlignment="1">
      <alignment horizontal="right"/>
    </xf>
    <xf numFmtId="0" fontId="10" fillId="0" borderId="0" xfId="0" applyFont="1" applyAlignment="1">
      <alignment horizontal="center"/>
    </xf>
    <xf numFmtId="0" fontId="15" fillId="0" borderId="0" xfId="0" applyFont="1" applyAlignment="1">
      <alignment horizontal="center"/>
    </xf>
    <xf numFmtId="0" fontId="9"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2" xfId="0" applyFont="1" applyBorder="1" applyAlignment="1">
      <alignment horizontal="center" vertical="top"/>
    </xf>
    <xf numFmtId="0" fontId="6" fillId="0" borderId="5" xfId="0" applyFont="1" applyBorder="1" applyAlignment="1">
      <alignment horizontal="left" vertical="top" wrapText="1"/>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0" fontId="21" fillId="0" borderId="9" xfId="0" quotePrefix="1" applyFont="1" applyBorder="1" applyAlignment="1">
      <alignment horizontal="center" vertical="top" wrapText="1"/>
    </xf>
    <xf numFmtId="0" fontId="6" fillId="0" borderId="0" xfId="0" applyFont="1" applyBorder="1" applyAlignment="1">
      <alignment horizontal="left"/>
    </xf>
    <xf numFmtId="0" fontId="6" fillId="0" borderId="2"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0" xfId="0" applyFont="1" applyAlignment="1">
      <alignment horizontal="left" vertical="top" wrapText="1"/>
    </xf>
    <xf numFmtId="0" fontId="10" fillId="0" borderId="0" xfId="0" applyFont="1" applyAlignment="1">
      <alignment horizontal="center" vertical="top" wrapText="1"/>
    </xf>
    <xf numFmtId="0" fontId="19" fillId="0" borderId="0" xfId="0" applyFont="1" applyBorder="1" applyAlignment="1">
      <alignment horizontal="left" wrapText="1"/>
    </xf>
    <xf numFmtId="0" fontId="20" fillId="0" borderId="0" xfId="0" applyFont="1" applyAlignment="1">
      <alignment horizontal="center"/>
    </xf>
    <xf numFmtId="0" fontId="6" fillId="0" borderId="1" xfId="0" applyFont="1" applyBorder="1" applyAlignment="1">
      <alignment vertical="top"/>
    </xf>
    <xf numFmtId="0" fontId="6" fillId="0" borderId="3" xfId="0" applyFont="1" applyBorder="1" applyAlignment="1">
      <alignment vertical="top"/>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52" fillId="0" borderId="7" xfId="0" applyFont="1" applyBorder="1" applyAlignment="1">
      <alignment horizontal="center"/>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center" vertical="top" wrapText="1"/>
    </xf>
    <xf numFmtId="0" fontId="19" fillId="0" borderId="2" xfId="5" applyFont="1" applyBorder="1" applyAlignment="1">
      <alignment horizontal="center" vertical="center" wrapText="1"/>
    </xf>
    <xf numFmtId="0" fontId="19" fillId="0" borderId="2" xfId="5" applyFont="1" applyBorder="1" applyAlignment="1">
      <alignment horizontal="center" vertical="top" wrapText="1"/>
    </xf>
    <xf numFmtId="0" fontId="19" fillId="0" borderId="1" xfId="5" applyFont="1" applyBorder="1" applyAlignment="1">
      <alignment horizontal="center" vertical="center" wrapText="1"/>
    </xf>
    <xf numFmtId="0" fontId="19" fillId="0" borderId="10" xfId="5" applyFont="1" applyBorder="1" applyAlignment="1">
      <alignment horizontal="center" vertical="center" wrapText="1"/>
    </xf>
    <xf numFmtId="0" fontId="19" fillId="0" borderId="3" xfId="5" applyFont="1" applyBorder="1" applyAlignment="1">
      <alignment horizontal="center" vertical="center" wrapText="1"/>
    </xf>
    <xf numFmtId="0" fontId="19" fillId="0" borderId="12" xfId="5" applyFont="1" applyBorder="1" applyAlignment="1">
      <alignment horizontal="center" vertical="center" wrapText="1"/>
    </xf>
    <xf numFmtId="0" fontId="19" fillId="0" borderId="13" xfId="5" applyFont="1" applyBorder="1" applyAlignment="1">
      <alignment horizontal="center" vertical="center" wrapText="1"/>
    </xf>
    <xf numFmtId="0" fontId="19" fillId="0" borderId="14" xfId="5" applyFont="1" applyBorder="1" applyAlignment="1">
      <alignment horizontal="center" vertical="center" wrapText="1"/>
    </xf>
    <xf numFmtId="0" fontId="19" fillId="0" borderId="8" xfId="5" applyFont="1" applyBorder="1" applyAlignment="1">
      <alignment horizontal="center" vertical="center" wrapText="1"/>
    </xf>
    <xf numFmtId="0" fontId="19" fillId="0" borderId="7" xfId="5" applyFont="1" applyBorder="1" applyAlignment="1">
      <alignment horizontal="center" vertical="center" wrapText="1"/>
    </xf>
    <xf numFmtId="0" fontId="19" fillId="0" borderId="15" xfId="5" applyFont="1" applyBorder="1" applyAlignment="1">
      <alignment horizontal="center" vertical="center" wrapText="1"/>
    </xf>
    <xf numFmtId="0" fontId="15" fillId="0" borderId="0" xfId="3" applyFont="1" applyAlignment="1">
      <alignment horizontal="center"/>
    </xf>
    <xf numFmtId="0" fontId="9" fillId="0" borderId="0" xfId="3" applyFont="1" applyAlignment="1">
      <alignment horizontal="center"/>
    </xf>
    <xf numFmtId="0" fontId="30" fillId="0" borderId="0" xfId="3" applyFont="1" applyAlignment="1">
      <alignment horizontal="center"/>
    </xf>
    <xf numFmtId="0" fontId="34" fillId="0" borderId="0" xfId="3" applyFont="1" applyAlignment="1">
      <alignment horizontal="center"/>
    </xf>
    <xf numFmtId="0" fontId="6" fillId="0" borderId="0" xfId="5" applyFont="1" applyAlignment="1">
      <alignment horizontal="left"/>
    </xf>
    <xf numFmtId="0" fontId="21" fillId="0" borderId="7" xfId="5" applyFont="1" applyBorder="1" applyAlignment="1">
      <alignment horizontal="right"/>
    </xf>
    <xf numFmtId="0" fontId="16" fillId="0" borderId="5" xfId="5" applyFont="1" applyBorder="1" applyAlignment="1">
      <alignment horizontal="center" vertical="top" wrapText="1"/>
    </xf>
    <xf numFmtId="0" fontId="16" fillId="0" borderId="6" xfId="5" applyFont="1" applyBorder="1" applyAlignment="1">
      <alignment horizontal="center" vertical="top" wrapText="1"/>
    </xf>
    <xf numFmtId="0" fontId="17" fillId="0" borderId="0" xfId="5" applyFont="1" applyAlignment="1">
      <alignment horizontal="left"/>
    </xf>
    <xf numFmtId="0" fontId="19" fillId="0" borderId="12" xfId="5" applyFont="1" applyBorder="1" applyAlignment="1">
      <alignment horizontal="center" vertical="top" wrapText="1"/>
    </xf>
    <xf numFmtId="0" fontId="19" fillId="0" borderId="13" xfId="5" applyFont="1" applyBorder="1" applyAlignment="1">
      <alignment horizontal="center" vertical="top" wrapText="1"/>
    </xf>
    <xf numFmtId="0" fontId="19" fillId="0" borderId="14" xfId="5" applyFont="1" applyBorder="1" applyAlignment="1">
      <alignment horizontal="center" vertical="top" wrapText="1"/>
    </xf>
    <xf numFmtId="0" fontId="19" fillId="0" borderId="8" xfId="5" applyFont="1" applyBorder="1" applyAlignment="1">
      <alignment horizontal="center" vertical="top" wrapText="1"/>
    </xf>
    <xf numFmtId="0" fontId="19" fillId="0" borderId="7" xfId="5" applyFont="1" applyBorder="1" applyAlignment="1">
      <alignment horizontal="center" vertical="top" wrapText="1"/>
    </xf>
    <xf numFmtId="0" fontId="19" fillId="0" borderId="15" xfId="5" applyFont="1" applyBorder="1" applyAlignment="1">
      <alignment horizontal="center" vertical="top" wrapText="1"/>
    </xf>
    <xf numFmtId="0" fontId="66" fillId="0" borderId="0" xfId="3" applyFont="1" applyAlignment="1">
      <alignment horizontal="left" vertical="center" wrapText="1"/>
    </xf>
    <xf numFmtId="0" fontId="60" fillId="0" borderId="0" xfId="3" applyFont="1" applyAlignment="1">
      <alignment horizontal="left" vertical="center" wrapText="1"/>
    </xf>
    <xf numFmtId="0" fontId="60" fillId="0" borderId="0" xfId="3" applyFont="1" applyAlignment="1">
      <alignment horizontal="left" vertical="center"/>
    </xf>
    <xf numFmtId="0" fontId="6" fillId="0" borderId="5" xfId="3" applyFont="1" applyBorder="1" applyAlignment="1">
      <alignment horizontal="center"/>
    </xf>
    <xf numFmtId="0" fontId="6" fillId="0" borderId="6" xfId="3" applyFont="1" applyBorder="1" applyAlignment="1">
      <alignment horizontal="center"/>
    </xf>
    <xf numFmtId="0" fontId="38" fillId="0" borderId="2" xfId="3" applyFont="1" applyBorder="1" applyAlignment="1">
      <alignment horizontal="left"/>
    </xf>
    <xf numFmtId="0" fontId="35" fillId="0" borderId="0" xfId="3" applyFont="1" applyAlignment="1">
      <alignment horizontal="center"/>
    </xf>
    <xf numFmtId="0" fontId="36" fillId="0" borderId="0" xfId="3" applyFont="1" applyAlignment="1">
      <alignment horizontal="center"/>
    </xf>
    <xf numFmtId="0" fontId="35" fillId="0" borderId="0" xfId="3" applyFont="1" applyAlignment="1">
      <alignment horizontal="center" wrapText="1"/>
    </xf>
    <xf numFmtId="0" fontId="18" fillId="0" borderId="0" xfId="3" applyFont="1" applyAlignment="1">
      <alignment horizontal="center"/>
    </xf>
    <xf numFmtId="0" fontId="21" fillId="0" borderId="7" xfId="3" applyFont="1" applyBorder="1" applyAlignment="1">
      <alignment horizontal="right"/>
    </xf>
    <xf numFmtId="0" fontId="6" fillId="0" borderId="2" xfId="3" applyFont="1" applyBorder="1" applyAlignment="1">
      <alignment horizontal="center" vertical="center" wrapText="1"/>
    </xf>
    <xf numFmtId="0" fontId="6" fillId="3" borderId="2" xfId="3" applyFont="1" applyFill="1" applyBorder="1" applyAlignment="1">
      <alignment horizontal="center" vertical="center" wrapText="1"/>
    </xf>
    <xf numFmtId="0" fontId="64" fillId="3" borderId="2" xfId="3" applyFont="1" applyFill="1" applyBorder="1" applyAlignment="1">
      <alignment horizontal="center" vertical="center" wrapText="1"/>
    </xf>
    <xf numFmtId="0" fontId="35" fillId="0" borderId="0" xfId="0" applyFont="1" applyAlignment="1">
      <alignment horizontal="center"/>
    </xf>
    <xf numFmtId="0" fontId="36" fillId="0" borderId="0" xfId="0" applyFont="1" applyAlignment="1">
      <alignment horizontal="center"/>
    </xf>
    <xf numFmtId="0" fontId="35" fillId="0" borderId="0" xfId="0" applyFont="1" applyAlignment="1">
      <alignment horizontal="center" wrapText="1"/>
    </xf>
    <xf numFmtId="0" fontId="21" fillId="0" borderId="7" xfId="0" applyFont="1" applyBorder="1" applyAlignment="1">
      <alignment horizontal="right"/>
    </xf>
    <xf numFmtId="0" fontId="21" fillId="0" borderId="0" xfId="0" applyFont="1" applyBorder="1" applyAlignment="1">
      <alignment horizontal="right"/>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xf>
    <xf numFmtId="0" fontId="7" fillId="0" borderId="0" xfId="0" applyFont="1" applyAlignment="1">
      <alignment horizontal="center"/>
    </xf>
    <xf numFmtId="0" fontId="11" fillId="0" borderId="0" xfId="0" applyFont="1" applyAlignment="1">
      <alignment horizontal="left"/>
    </xf>
    <xf numFmtId="0" fontId="16" fillId="0" borderId="0" xfId="0" applyFont="1" applyAlignment="1">
      <alignment horizontal="center"/>
    </xf>
    <xf numFmtId="0" fontId="9" fillId="0" borderId="0" xfId="0" applyFont="1" applyAlignment="1">
      <alignment horizontal="center" wrapText="1"/>
    </xf>
    <xf numFmtId="0" fontId="6"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1" fillId="0" borderId="0" xfId="0" applyFont="1" applyAlignment="1">
      <alignment horizontal="center"/>
    </xf>
    <xf numFmtId="0" fontId="49" fillId="0" borderId="0" xfId="0" applyFont="1" applyBorder="1" applyAlignment="1">
      <alignment horizontal="left"/>
    </xf>
    <xf numFmtId="0" fontId="11" fillId="0" borderId="0" xfId="0" applyFont="1"/>
    <xf numFmtId="0" fontId="6" fillId="0" borderId="0" xfId="0" applyFont="1" applyBorder="1" applyAlignment="1">
      <alignment horizontal="right"/>
    </xf>
    <xf numFmtId="0" fontId="18" fillId="0" borderId="0" xfId="0" applyFont="1" applyAlignment="1">
      <alignment horizontal="left"/>
    </xf>
    <xf numFmtId="0" fontId="8" fillId="0" borderId="0" xfId="0" applyFont="1" applyAlignment="1">
      <alignment horizont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85" fillId="0" borderId="0" xfId="0" applyFont="1" applyAlignment="1">
      <alignment horizontal="right"/>
    </xf>
    <xf numFmtId="0" fontId="10" fillId="0" borderId="0" xfId="1" applyFont="1" applyAlignment="1">
      <alignment horizontal="center"/>
    </xf>
    <xf numFmtId="0" fontId="15" fillId="0" borderId="0" xfId="1" applyFont="1" applyAlignment="1">
      <alignment horizontal="center"/>
    </xf>
    <xf numFmtId="0" fontId="6" fillId="0" borderId="2" xfId="1" applyFont="1" applyBorder="1" applyAlignment="1">
      <alignment horizontal="center" vertical="top" wrapText="1"/>
    </xf>
    <xf numFmtId="0" fontId="6" fillId="3" borderId="1" xfId="1" applyFont="1" applyFill="1" applyBorder="1" applyAlignment="1">
      <alignment horizontal="center" vertical="top" wrapText="1"/>
    </xf>
    <xf numFmtId="0" fontId="6" fillId="3" borderId="10" xfId="1" applyFont="1" applyFill="1" applyBorder="1" applyAlignment="1">
      <alignment horizontal="center" vertical="top" wrapText="1"/>
    </xf>
    <xf numFmtId="0" fontId="6" fillId="3" borderId="3" xfId="1" applyFont="1" applyFill="1" applyBorder="1" applyAlignment="1">
      <alignment horizontal="center" vertical="top" wrapText="1"/>
    </xf>
    <xf numFmtId="0" fontId="12" fillId="0" borderId="0" xfId="1" applyFont="1" applyBorder="1" applyAlignment="1">
      <alignment horizontal="left"/>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1" applyFont="1" applyBorder="1" applyAlignment="1">
      <alignment horizontal="center" vertical="top" wrapText="1"/>
    </xf>
    <xf numFmtId="0" fontId="6" fillId="0" borderId="10" xfId="1" applyFont="1" applyBorder="1" applyAlignment="1">
      <alignment horizontal="center" vertical="top" wrapText="1"/>
    </xf>
    <xf numFmtId="0" fontId="6" fillId="0" borderId="3" xfId="1" applyFont="1" applyBorder="1" applyAlignment="1">
      <alignment horizontal="center" vertical="top" wrapText="1"/>
    </xf>
    <xf numFmtId="0" fontId="6" fillId="0" borderId="2" xfId="1" applyFont="1" applyBorder="1" applyAlignment="1">
      <alignment horizontal="center" vertical="center" wrapText="1"/>
    </xf>
    <xf numFmtId="0" fontId="6" fillId="0" borderId="5" xfId="1" applyFont="1" applyBorder="1" applyAlignment="1">
      <alignment horizontal="center"/>
    </xf>
    <xf numFmtId="0" fontId="6" fillId="0" borderId="6" xfId="1" applyFont="1" applyBorder="1" applyAlignment="1">
      <alignment horizontal="center"/>
    </xf>
    <xf numFmtId="0" fontId="11" fillId="0" borderId="0" xfId="0" applyFont="1" applyBorder="1" applyAlignment="1">
      <alignment horizontal="left" vertical="top" wrapText="1"/>
    </xf>
    <xf numFmtId="0" fontId="6" fillId="0" borderId="14" xfId="0" applyFont="1" applyBorder="1" applyAlignment="1">
      <alignment horizontal="center" vertical="top" wrapText="1"/>
    </xf>
    <xf numFmtId="0" fontId="6" fillId="0" borderId="5"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6" xfId="0" applyFont="1" applyFill="1" applyBorder="1" applyAlignment="1">
      <alignment horizontal="center" vertical="top" wrapText="1"/>
    </xf>
    <xf numFmtId="0" fontId="0" fillId="0" borderId="0" xfId="0" applyAlignment="1">
      <alignment horizontal="center"/>
    </xf>
    <xf numFmtId="0" fontId="6" fillId="0" borderId="1" xfId="0" applyFont="1" applyBorder="1" applyAlignment="1">
      <alignment horizontal="center" vertical="top"/>
    </xf>
    <xf numFmtId="0" fontId="6" fillId="0" borderId="3" xfId="0" applyFont="1" applyBorder="1" applyAlignment="1">
      <alignment horizontal="center" vertical="top"/>
    </xf>
    <xf numFmtId="0" fontId="0" fillId="0" borderId="2" xfId="0" applyBorder="1" applyAlignment="1">
      <alignment horizontal="center"/>
    </xf>
    <xf numFmtId="0" fontId="7" fillId="0" borderId="0" xfId="0" applyFont="1" applyAlignment="1">
      <alignment horizontal="right"/>
    </xf>
    <xf numFmtId="0" fontId="6" fillId="0" borderId="5" xfId="0" applyFont="1" applyBorder="1" applyAlignment="1">
      <alignment horizontal="center" vertical="top"/>
    </xf>
    <xf numFmtId="0" fontId="6" fillId="0" borderId="9" xfId="0" applyFont="1" applyBorder="1" applyAlignment="1">
      <alignment horizontal="center" vertical="top"/>
    </xf>
    <xf numFmtId="0" fontId="6" fillId="0" borderId="6" xfId="0" applyFont="1" applyBorder="1" applyAlignment="1">
      <alignment horizontal="center" vertical="top"/>
    </xf>
    <xf numFmtId="0" fontId="6" fillId="0" borderId="0" xfId="0" applyFont="1" applyAlignment="1">
      <alignment horizontal="right"/>
    </xf>
    <xf numFmtId="0" fontId="10" fillId="0" borderId="0" xfId="0" applyFont="1" applyAlignment="1">
      <alignment horizontal="left"/>
    </xf>
    <xf numFmtId="0" fontId="15" fillId="0" borderId="0" xfId="0" applyFont="1" applyAlignment="1">
      <alignment horizontal="center" wrapText="1"/>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0" xfId="0" applyFont="1" applyAlignment="1">
      <alignment horizontal="center" wrapText="1"/>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55" fillId="0" borderId="2" xfId="0" applyFont="1" applyBorder="1" applyAlignment="1">
      <alignment horizontal="center" vertical="top" wrapText="1"/>
    </xf>
    <xf numFmtId="0" fontId="55" fillId="0" borderId="1" xfId="0" applyFont="1" applyBorder="1" applyAlignment="1">
      <alignment horizontal="center" vertical="top" wrapText="1"/>
    </xf>
    <xf numFmtId="0" fontId="55" fillId="0" borderId="10" xfId="0" applyFont="1" applyBorder="1" applyAlignment="1">
      <alignment horizontal="center" vertical="top" wrapText="1"/>
    </xf>
    <xf numFmtId="0" fontId="55" fillId="0" borderId="3" xfId="0" applyFont="1" applyBorder="1" applyAlignment="1">
      <alignment horizontal="center" vertical="top" wrapText="1"/>
    </xf>
    <xf numFmtId="0" fontId="55" fillId="0" borderId="5" xfId="0" applyFont="1" applyBorder="1" applyAlignment="1">
      <alignment horizontal="center" vertical="top" wrapText="1"/>
    </xf>
    <xf numFmtId="0" fontId="55" fillId="0" borderId="9" xfId="0" applyFont="1" applyBorder="1" applyAlignment="1">
      <alignment horizontal="center" vertical="top" wrapText="1"/>
    </xf>
    <xf numFmtId="0" fontId="55" fillId="0" borderId="6" xfId="0" applyFont="1" applyBorder="1" applyAlignment="1">
      <alignment horizontal="center" vertical="top" wrapText="1"/>
    </xf>
    <xf numFmtId="0" fontId="62" fillId="0" borderId="2" xfId="0" applyFont="1" applyBorder="1" applyAlignment="1">
      <alignment horizontal="center" vertical="center" wrapText="1"/>
    </xf>
    <xf numFmtId="0" fontId="43" fillId="0" borderId="0" xfId="0" applyFont="1" applyAlignment="1">
      <alignment horizontal="center"/>
    </xf>
    <xf numFmtId="0" fontId="58" fillId="0" borderId="0" xfId="0" applyFont="1" applyBorder="1" applyAlignment="1">
      <alignment horizontal="center" vertical="top"/>
    </xf>
    <xf numFmtId="0" fontId="48" fillId="0" borderId="7" xfId="0" applyFont="1" applyBorder="1" applyAlignment="1">
      <alignment horizontal="right"/>
    </xf>
    <xf numFmtId="0" fontId="38" fillId="0" borderId="7" xfId="0" applyFont="1" applyBorder="1" applyAlignment="1">
      <alignment horizontal="right"/>
    </xf>
    <xf numFmtId="0" fontId="38" fillId="0" borderId="1" xfId="0" applyFont="1" applyBorder="1" applyAlignment="1">
      <alignment horizontal="center" vertical="top" wrapText="1"/>
    </xf>
    <xf numFmtId="0" fontId="38" fillId="0" borderId="3" xfId="0" applyFont="1" applyBorder="1" applyAlignment="1">
      <alignment horizontal="center" vertical="top" wrapText="1"/>
    </xf>
    <xf numFmtId="0" fontId="38" fillId="0" borderId="2" xfId="0" applyFont="1" applyBorder="1" applyAlignment="1">
      <alignment horizontal="center" vertical="top" wrapText="1"/>
    </xf>
    <xf numFmtId="0" fontId="38" fillId="0" borderId="5" xfId="0" applyFont="1" applyBorder="1" applyAlignment="1">
      <alignment horizontal="center" vertical="top" wrapText="1"/>
    </xf>
    <xf numFmtId="0" fontId="38" fillId="0" borderId="9" xfId="0" applyFont="1" applyBorder="1" applyAlignment="1">
      <alignment horizontal="center" vertical="top" wrapText="1"/>
    </xf>
    <xf numFmtId="0" fontId="38" fillId="0" borderId="6" xfId="0" applyFont="1" applyBorder="1" applyAlignment="1">
      <alignment horizontal="center" vertical="top" wrapText="1"/>
    </xf>
    <xf numFmtId="0" fontId="73" fillId="0" borderId="12" xfId="0" applyFont="1" applyBorder="1" applyAlignment="1">
      <alignment horizontal="center" vertical="center" wrapText="1"/>
    </xf>
    <xf numFmtId="0" fontId="73" fillId="0" borderId="13" xfId="0" quotePrefix="1" applyFont="1" applyBorder="1" applyAlignment="1">
      <alignment horizontal="center" vertical="center" wrapText="1"/>
    </xf>
    <xf numFmtId="0" fontId="73" fillId="0" borderId="14" xfId="0" quotePrefix="1" applyFont="1" applyBorder="1" applyAlignment="1">
      <alignment horizontal="center" vertical="center" wrapText="1"/>
    </xf>
    <xf numFmtId="0" fontId="73" fillId="0" borderId="11" xfId="0" quotePrefix="1" applyFont="1" applyBorder="1" applyAlignment="1">
      <alignment horizontal="center" vertical="center" wrapText="1"/>
    </xf>
    <xf numFmtId="0" fontId="73" fillId="0" borderId="0" xfId="0" quotePrefix="1" applyFont="1" applyBorder="1" applyAlignment="1">
      <alignment horizontal="center" vertical="center" wrapText="1"/>
    </xf>
    <xf numFmtId="0" fontId="73" fillId="0" borderId="17" xfId="0" quotePrefix="1" applyFont="1" applyBorder="1" applyAlignment="1">
      <alignment horizontal="center" vertical="center" wrapText="1"/>
    </xf>
    <xf numFmtId="0" fontId="73" fillId="0" borderId="8" xfId="0" quotePrefix="1" applyFont="1" applyBorder="1" applyAlignment="1">
      <alignment horizontal="center" vertical="center" wrapText="1"/>
    </xf>
    <xf numFmtId="0" fontId="73" fillId="0" borderId="7" xfId="0" quotePrefix="1" applyFont="1" applyBorder="1" applyAlignment="1">
      <alignment horizontal="center" vertical="center" wrapText="1"/>
    </xf>
    <xf numFmtId="0" fontId="73" fillId="0" borderId="15" xfId="0" quotePrefix="1" applyFont="1" applyBorder="1" applyAlignment="1">
      <alignment horizontal="center" vertical="center" wrapText="1"/>
    </xf>
    <xf numFmtId="0" fontId="9" fillId="0" borderId="0" xfId="1" applyFont="1" applyAlignment="1">
      <alignment horizontal="center"/>
    </xf>
    <xf numFmtId="0" fontId="9" fillId="0" borderId="0" xfId="1" applyFont="1" applyAlignment="1"/>
    <xf numFmtId="0" fontId="17" fillId="0" borderId="0" xfId="1" applyFont="1" applyBorder="1" applyAlignment="1">
      <alignment horizontal="left" wrapText="1"/>
    </xf>
    <xf numFmtId="0" fontId="11" fillId="0" borderId="7" xfId="0" applyFont="1" applyBorder="1" applyAlignment="1">
      <alignment horizontal="right"/>
    </xf>
    <xf numFmtId="0" fontId="6" fillId="0" borderId="2" xfId="1" applyFont="1" applyBorder="1" applyAlignment="1">
      <alignment horizontal="left" vertical="center"/>
    </xf>
    <xf numFmtId="0" fontId="6" fillId="3" borderId="1" xfId="1" quotePrefix="1" applyFont="1" applyFill="1" applyBorder="1" applyAlignment="1">
      <alignment horizontal="center" vertical="center" wrapText="1"/>
    </xf>
    <xf numFmtId="0" fontId="6" fillId="3" borderId="3" xfId="1" quotePrefix="1" applyFont="1" applyFill="1" applyBorder="1" applyAlignment="1">
      <alignment horizontal="center" vertical="center" wrapText="1"/>
    </xf>
    <xf numFmtId="0" fontId="6" fillId="3" borderId="5" xfId="1" quotePrefix="1" applyFont="1" applyFill="1" applyBorder="1" applyAlignment="1">
      <alignment horizontal="center" vertical="center" wrapText="1"/>
    </xf>
    <xf numFmtId="0" fontId="6" fillId="3" borderId="9" xfId="1" quotePrefix="1" applyFont="1" applyFill="1" applyBorder="1" applyAlignment="1">
      <alignment horizontal="center" vertical="center" wrapText="1"/>
    </xf>
    <xf numFmtId="0" fontId="6" fillId="3" borderId="6" xfId="1" quotePrefix="1" applyFont="1" applyFill="1" applyBorder="1" applyAlignment="1">
      <alignment horizontal="center"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4" xfId="1" applyFont="1" applyBorder="1" applyAlignment="1">
      <alignment horizontal="left" vertical="center"/>
    </xf>
    <xf numFmtId="0" fontId="20" fillId="0" borderId="0" xfId="0" applyFont="1" applyAlignment="1">
      <alignment horizontal="center" wrapText="1"/>
    </xf>
    <xf numFmtId="0" fontId="20" fillId="0" borderId="0" xfId="0" applyFont="1" applyAlignment="1">
      <alignment vertical="top" wrapText="1"/>
    </xf>
    <xf numFmtId="0" fontId="9" fillId="0" borderId="0" xfId="0" applyFont="1" applyAlignment="1">
      <alignment horizontal="center" vertical="top" wrapText="1"/>
    </xf>
    <xf numFmtId="0" fontId="51" fillId="3" borderId="5" xfId="0" applyFont="1" applyFill="1" applyBorder="1" applyAlignment="1">
      <alignment horizontal="center" vertical="top" wrapText="1"/>
    </xf>
    <xf numFmtId="0" fontId="51" fillId="3" borderId="9" xfId="0" applyFont="1" applyFill="1" applyBorder="1" applyAlignment="1">
      <alignment horizontal="center" vertical="top" wrapText="1"/>
    </xf>
    <xf numFmtId="0" fontId="51" fillId="3" borderId="6" xfId="0" applyFont="1" applyFill="1" applyBorder="1" applyAlignment="1">
      <alignment horizontal="center" vertical="top" wrapText="1"/>
    </xf>
    <xf numFmtId="0" fontId="39" fillId="0" borderId="0" xfId="0" applyFont="1" applyBorder="1" applyAlignment="1">
      <alignment horizontal="center"/>
    </xf>
    <xf numFmtId="0" fontId="51" fillId="0" borderId="2" xfId="0" applyFont="1" applyBorder="1" applyAlignment="1">
      <alignment horizontal="center" vertical="top" wrapText="1"/>
    </xf>
    <xf numFmtId="0" fontId="21" fillId="3" borderId="7" xfId="0" applyFont="1" applyFill="1" applyBorder="1" applyAlignment="1">
      <alignment horizontal="right"/>
    </xf>
    <xf numFmtId="0" fontId="14" fillId="0" borderId="7" xfId="0" applyFont="1" applyBorder="1" applyAlignment="1">
      <alignment horizontal="right"/>
    </xf>
    <xf numFmtId="0" fontId="6" fillId="3" borderId="2" xfId="0" applyFont="1" applyFill="1" applyBorder="1" applyAlignment="1">
      <alignment horizontal="center" vertical="top" wrapText="1"/>
    </xf>
    <xf numFmtId="0" fontId="6" fillId="0" borderId="2" xfId="3" applyFont="1" applyBorder="1" applyAlignment="1">
      <alignment horizontal="center" vertical="top" wrapText="1"/>
    </xf>
    <xf numFmtId="0" fontId="0" fillId="0" borderId="2" xfId="0" applyBorder="1" applyAlignment="1">
      <alignment horizontal="center" vertical="top" wrapText="1"/>
    </xf>
    <xf numFmtId="0" fontId="10" fillId="0" borderId="0" xfId="3" applyFont="1" applyAlignment="1">
      <alignment horizontal="center"/>
    </xf>
    <xf numFmtId="0" fontId="12" fillId="0" borderId="0" xfId="3" applyFont="1" applyAlignment="1">
      <alignment horizontal="center"/>
    </xf>
    <xf numFmtId="0" fontId="6" fillId="0" borderId="5" xfId="3" applyFont="1" applyBorder="1" applyAlignment="1">
      <alignment horizontal="center" vertical="top"/>
    </xf>
    <xf numFmtId="0" fontId="6" fillId="0" borderId="9" xfId="3" applyFont="1" applyBorder="1" applyAlignment="1">
      <alignment horizontal="center" vertical="top"/>
    </xf>
    <xf numFmtId="0" fontId="6" fillId="0" borderId="2" xfId="3" applyFont="1" applyBorder="1" applyAlignment="1">
      <alignment horizontal="center" vertical="top"/>
    </xf>
    <xf numFmtId="0" fontId="11" fillId="0" borderId="0" xfId="3" applyAlignment="1">
      <alignment horizontal="left"/>
    </xf>
    <xf numFmtId="0" fontId="0" fillId="0" borderId="0" xfId="0" applyAlignment="1">
      <alignment horizontal="left"/>
    </xf>
    <xf numFmtId="0" fontId="6" fillId="0" borderId="1" xfId="3" applyFont="1" applyBorder="1" applyAlignment="1">
      <alignment horizontal="center" vertical="top" wrapText="1"/>
    </xf>
    <xf numFmtId="0" fontId="6" fillId="0" borderId="3" xfId="3" applyFont="1" applyBorder="1" applyAlignment="1">
      <alignment horizontal="center" vertical="top" wrapText="1"/>
    </xf>
    <xf numFmtId="0" fontId="10" fillId="0" borderId="5" xfId="3" applyFont="1" applyBorder="1" applyAlignment="1">
      <alignment horizontal="center" vertical="top"/>
    </xf>
    <xf numFmtId="0" fontId="10" fillId="0" borderId="9" xfId="3" applyFont="1" applyBorder="1" applyAlignment="1">
      <alignment horizontal="center" vertical="top"/>
    </xf>
    <xf numFmtId="0" fontId="10" fillId="0" borderId="16" xfId="3" applyFont="1" applyBorder="1" applyAlignment="1">
      <alignment horizontal="center" vertical="top"/>
    </xf>
    <xf numFmtId="0" fontId="8" fillId="0" borderId="0" xfId="3" applyFont="1" applyAlignment="1">
      <alignment horizontal="center"/>
    </xf>
    <xf numFmtId="0" fontId="6" fillId="0" borderId="5" xfId="3" applyFont="1" applyBorder="1" applyAlignment="1">
      <alignment horizontal="center" vertical="top" wrapText="1"/>
    </xf>
    <xf numFmtId="0" fontId="6" fillId="0" borderId="9" xfId="3" applyFont="1" applyBorder="1" applyAlignment="1">
      <alignment horizontal="center" vertical="top" wrapText="1"/>
    </xf>
    <xf numFmtId="0" fontId="6" fillId="0" borderId="6" xfId="3" applyFont="1" applyBorder="1" applyAlignment="1">
      <alignment horizontal="center" vertical="top" wrapText="1"/>
    </xf>
    <xf numFmtId="0" fontId="11" fillId="0" borderId="5" xfId="3" applyFont="1" applyBorder="1" applyAlignment="1">
      <alignment horizontal="center"/>
    </xf>
    <xf numFmtId="0" fontId="11" fillId="0" borderId="6" xfId="3" applyFont="1" applyBorder="1" applyAlignment="1">
      <alignment horizontal="center"/>
    </xf>
    <xf numFmtId="0" fontId="35" fillId="0" borderId="0" xfId="0" applyFont="1" applyAlignment="1">
      <alignment horizontal="right"/>
    </xf>
    <xf numFmtId="0" fontId="38" fillId="0" borderId="0" xfId="0" applyFont="1" applyAlignment="1">
      <alignment horizontal="center" wrapText="1"/>
    </xf>
    <xf numFmtId="0" fontId="21" fillId="0" borderId="7" xfId="0" applyFont="1" applyBorder="1" applyAlignment="1">
      <alignment horizontal="left"/>
    </xf>
    <xf numFmtId="0" fontId="6" fillId="0" borderId="0" xfId="1" applyFont="1" applyAlignment="1">
      <alignment horizontal="center"/>
    </xf>
    <xf numFmtId="0" fontId="38" fillId="0" borderId="10" xfId="0" applyFont="1" applyBorder="1" applyAlignment="1">
      <alignment horizontal="center" vertical="top" wrapText="1"/>
    </xf>
    <xf numFmtId="0" fontId="6" fillId="3" borderId="2" xfId="1" quotePrefix="1" applyFont="1" applyFill="1" applyBorder="1" applyAlignment="1">
      <alignment horizontal="center" vertical="center" wrapText="1"/>
    </xf>
    <xf numFmtId="0" fontId="19" fillId="0" borderId="0" xfId="1" applyFont="1" applyAlignment="1">
      <alignment horizontal="center"/>
    </xf>
    <xf numFmtId="0" fontId="6" fillId="0" borderId="2" xfId="1" applyFont="1" applyBorder="1" applyAlignment="1">
      <alignment horizontal="left"/>
    </xf>
    <xf numFmtId="0" fontId="21" fillId="0" borderId="0" xfId="1" applyFont="1" applyAlignment="1">
      <alignment horizontal="right"/>
    </xf>
    <xf numFmtId="0" fontId="6" fillId="3" borderId="2" xfId="1" applyFont="1" applyFill="1" applyBorder="1" applyAlignment="1">
      <alignment horizontal="center" vertical="center" wrapText="1"/>
    </xf>
    <xf numFmtId="0" fontId="62" fillId="0" borderId="0" xfId="0" applyFont="1" applyBorder="1" applyAlignment="1">
      <alignment horizontal="left" vertical="center" wrapText="1"/>
    </xf>
    <xf numFmtId="0" fontId="54" fillId="0" borderId="0" xfId="0" applyFont="1" applyBorder="1" applyAlignment="1">
      <alignment horizontal="center" vertical="top"/>
    </xf>
    <xf numFmtId="0" fontId="6" fillId="0" borderId="7" xfId="0" applyFont="1" applyBorder="1" applyAlignment="1">
      <alignment horizontal="left"/>
    </xf>
    <xf numFmtId="0" fontId="55" fillId="0" borderId="12" xfId="0" applyFont="1" applyBorder="1" applyAlignment="1">
      <alignment horizontal="center" vertical="top" wrapText="1"/>
    </xf>
    <xf numFmtId="0" fontId="55" fillId="0" borderId="13" xfId="0" applyFont="1" applyBorder="1" applyAlignment="1">
      <alignment horizontal="center" vertical="top" wrapText="1"/>
    </xf>
    <xf numFmtId="0" fontId="55" fillId="0" borderId="14" xfId="0" applyFont="1" applyBorder="1" applyAlignment="1">
      <alignment horizontal="center" vertical="top" wrapText="1"/>
    </xf>
    <xf numFmtId="0" fontId="55" fillId="0" borderId="11" xfId="0" applyFont="1" applyBorder="1" applyAlignment="1">
      <alignment horizontal="center" vertical="top" wrapText="1"/>
    </xf>
    <xf numFmtId="0" fontId="55" fillId="0" borderId="0" xfId="0" applyFont="1" applyBorder="1" applyAlignment="1">
      <alignment horizontal="center" vertical="top" wrapText="1"/>
    </xf>
    <xf numFmtId="0" fontId="55" fillId="0" borderId="17" xfId="0" applyFont="1" applyBorder="1" applyAlignment="1">
      <alignment horizontal="center" vertical="top" wrapText="1"/>
    </xf>
    <xf numFmtId="0" fontId="58" fillId="0" borderId="0" xfId="0" applyFont="1" applyAlignment="1">
      <alignment horizontal="center" vertical="center"/>
    </xf>
    <xf numFmtId="0" fontId="58" fillId="0" borderId="0" xfId="0" applyFont="1" applyBorder="1" applyAlignment="1">
      <alignment horizontal="center" vertical="center"/>
    </xf>
    <xf numFmtId="0" fontId="21" fillId="0" borderId="7" xfId="0" applyFont="1" applyBorder="1" applyAlignment="1">
      <alignment horizontal="center"/>
    </xf>
    <xf numFmtId="0" fontId="45" fillId="0" borderId="0" xfId="0" applyFont="1" applyAlignment="1">
      <alignment horizontal="center" vertical="center" wrapText="1"/>
    </xf>
    <xf numFmtId="0" fontId="19" fillId="0" borderId="2" xfId="0" applyFont="1" applyBorder="1" applyAlignment="1">
      <alignment horizontal="center" vertical="top" wrapText="1"/>
    </xf>
    <xf numFmtId="0" fontId="19" fillId="0" borderId="10" xfId="0" applyFont="1" applyBorder="1" applyAlignment="1">
      <alignment horizontal="center" vertical="top" wrapText="1"/>
    </xf>
    <xf numFmtId="0" fontId="19" fillId="0" borderId="2" xfId="0" applyFont="1" applyBorder="1" applyAlignment="1">
      <alignment horizontal="center" vertical="top"/>
    </xf>
    <xf numFmtId="0" fontId="15" fillId="0" borderId="0" xfId="0" applyFont="1" applyAlignment="1">
      <alignment horizontal="center" vertical="top" wrapText="1"/>
    </xf>
    <xf numFmtId="0" fontId="16" fillId="0" borderId="0" xfId="0" applyFont="1" applyAlignment="1">
      <alignment horizontal="center" vertical="top" wrapText="1"/>
    </xf>
    <xf numFmtId="0" fontId="64" fillId="3" borderId="0" xfId="0" applyFont="1" applyFill="1" applyAlignment="1">
      <alignment horizontal="center"/>
    </xf>
    <xf numFmtId="0" fontId="67" fillId="3" borderId="0" xfId="0" applyFont="1" applyFill="1" applyAlignment="1">
      <alignment horizontal="center"/>
    </xf>
    <xf numFmtId="0" fontId="68" fillId="3" borderId="0" xfId="0" applyFont="1" applyFill="1" applyAlignment="1">
      <alignment horizontal="right"/>
    </xf>
    <xf numFmtId="0" fontId="64" fillId="3" borderId="0" xfId="0" applyFont="1" applyFill="1" applyBorder="1" applyAlignment="1">
      <alignment horizontal="right"/>
    </xf>
    <xf numFmtId="0" fontId="94" fillId="3" borderId="2" xfId="0" applyFont="1" applyFill="1" applyBorder="1" applyAlignment="1">
      <alignment horizontal="center" vertical="top" wrapText="1"/>
    </xf>
    <xf numFmtId="0" fontId="94" fillId="3" borderId="5" xfId="0" applyFont="1" applyFill="1" applyBorder="1" applyAlignment="1">
      <alignment horizontal="center" vertical="top" wrapText="1"/>
    </xf>
    <xf numFmtId="0" fontId="94" fillId="3" borderId="9" xfId="0" applyFont="1" applyFill="1" applyBorder="1" applyAlignment="1">
      <alignment horizontal="center" vertical="top" wrapText="1"/>
    </xf>
    <xf numFmtId="0" fontId="94" fillId="3" borderId="6" xfId="0" applyFont="1" applyFill="1" applyBorder="1" applyAlignment="1">
      <alignment horizontal="center" vertical="top" wrapText="1"/>
    </xf>
    <xf numFmtId="0" fontId="64" fillId="3" borderId="0" xfId="0" applyFont="1" applyFill="1" applyAlignment="1">
      <alignment horizontal="left"/>
    </xf>
    <xf numFmtId="0" fontId="94" fillId="3" borderId="12" xfId="0" applyFont="1" applyFill="1" applyBorder="1" applyAlignment="1">
      <alignment horizontal="center" vertical="top" wrapText="1"/>
    </xf>
    <xf numFmtId="0" fontId="94" fillId="3" borderId="8" xfId="0" applyFont="1" applyFill="1" applyBorder="1" applyAlignment="1">
      <alignment horizontal="center" vertical="top" wrapText="1"/>
    </xf>
    <xf numFmtId="0" fontId="94" fillId="3" borderId="2" xfId="0" applyFont="1" applyFill="1" applyBorder="1" applyAlignment="1">
      <alignment horizontal="center" wrapText="1"/>
    </xf>
    <xf numFmtId="0" fontId="94" fillId="3" borderId="5" xfId="0" applyFont="1" applyFill="1" applyBorder="1" applyAlignment="1">
      <alignment horizontal="center"/>
    </xf>
    <xf numFmtId="0" fontId="94" fillId="3" borderId="6" xfId="0" applyFont="1" applyFill="1" applyBorder="1" applyAlignment="1">
      <alignment horizontal="center"/>
    </xf>
    <xf numFmtId="0" fontId="69" fillId="3" borderId="0" xfId="0" applyFont="1" applyFill="1" applyAlignment="1">
      <alignment horizontal="center" vertical="top" wrapText="1"/>
    </xf>
    <xf numFmtId="0" fontId="71" fillId="3" borderId="0" xfId="0" applyFont="1" applyFill="1" applyAlignment="1">
      <alignment horizontal="center" wrapText="1"/>
    </xf>
    <xf numFmtId="0" fontId="69" fillId="3" borderId="0" xfId="0" applyFont="1" applyFill="1" applyAlignment="1">
      <alignment horizontal="center"/>
    </xf>
    <xf numFmtId="0" fontId="70" fillId="3" borderId="0" xfId="0" applyFont="1" applyFill="1" applyAlignment="1">
      <alignment horizontal="center"/>
    </xf>
    <xf numFmtId="0" fontId="10" fillId="3" borderId="0" xfId="0" applyFont="1" applyFill="1" applyAlignment="1">
      <alignment horizontal="center" vertical="top"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7" fillId="3" borderId="0" xfId="0" applyFont="1" applyFill="1" applyAlignment="1">
      <alignment horizontal="right"/>
    </xf>
    <xf numFmtId="0" fontId="19" fillId="3" borderId="2" xfId="0" applyFont="1" applyFill="1" applyBorder="1" applyAlignment="1">
      <alignment horizontal="center" vertical="top" wrapText="1"/>
    </xf>
    <xf numFmtId="0" fontId="19" fillId="3" borderId="5" xfId="0" applyFont="1" applyFill="1" applyBorder="1" applyAlignment="1">
      <alignment horizontal="center" vertical="top" wrapText="1"/>
    </xf>
    <xf numFmtId="0" fontId="19" fillId="3" borderId="9" xfId="0" applyFont="1" applyFill="1" applyBorder="1" applyAlignment="1">
      <alignment horizontal="center" vertical="top" wrapText="1"/>
    </xf>
    <xf numFmtId="0" fontId="19" fillId="3" borderId="6" xfId="0" applyFont="1" applyFill="1" applyBorder="1" applyAlignment="1">
      <alignment horizontal="center" vertical="top" wrapText="1"/>
    </xf>
    <xf numFmtId="0" fontId="19" fillId="3" borderId="12" xfId="0" applyFont="1" applyFill="1" applyBorder="1" applyAlignment="1">
      <alignment horizontal="center" vertical="top" wrapText="1"/>
    </xf>
    <xf numFmtId="0" fontId="19" fillId="3" borderId="8" xfId="0" applyFont="1" applyFill="1" applyBorder="1" applyAlignment="1">
      <alignment horizontal="center" vertical="top" wrapText="1"/>
    </xf>
    <xf numFmtId="0" fontId="19" fillId="3" borderId="2" xfId="0" applyFont="1" applyFill="1" applyBorder="1" applyAlignment="1">
      <alignment horizontal="center" wrapText="1"/>
    </xf>
    <xf numFmtId="0" fontId="6" fillId="3" borderId="0" xfId="0" applyFont="1" applyFill="1" applyAlignment="1">
      <alignment horizontal="center"/>
    </xf>
    <xf numFmtId="0" fontId="10" fillId="3" borderId="0" xfId="0" applyFont="1" applyFill="1" applyAlignment="1">
      <alignment horizontal="center"/>
    </xf>
    <xf numFmtId="0" fontId="8" fillId="3" borderId="0" xfId="0" applyFont="1" applyFill="1" applyAlignment="1">
      <alignment horizontal="center"/>
    </xf>
    <xf numFmtId="0" fontId="20" fillId="3" borderId="0" xfId="0" applyFont="1" applyFill="1" applyAlignment="1">
      <alignment horizontal="center" wrapText="1"/>
    </xf>
    <xf numFmtId="0" fontId="11" fillId="3" borderId="0" xfId="0" applyFont="1" applyFill="1" applyAlignment="1">
      <alignment horizontal="center"/>
    </xf>
    <xf numFmtId="0" fontId="6" fillId="3" borderId="0" xfId="0" applyFont="1" applyFill="1" applyAlignment="1">
      <alignment horizontal="left"/>
    </xf>
    <xf numFmtId="0" fontId="6" fillId="3" borderId="0" xfId="0" applyFont="1" applyFill="1" applyBorder="1" applyAlignment="1">
      <alignment horizontal="right"/>
    </xf>
    <xf numFmtId="0" fontId="17" fillId="0" borderId="2" xfId="0" applyFont="1" applyBorder="1" applyAlignment="1">
      <alignment horizontal="center"/>
    </xf>
    <xf numFmtId="0" fontId="96" fillId="0" borderId="2" xfId="0" applyFont="1" applyBorder="1" applyAlignment="1">
      <alignment horizontal="center" vertical="center" wrapText="1"/>
    </xf>
    <xf numFmtId="0" fontId="17" fillId="0" borderId="2" xfId="0" applyFont="1" applyBorder="1"/>
    <xf numFmtId="0" fontId="91" fillId="0" borderId="0" xfId="0" applyFont="1" applyAlignment="1">
      <alignment horizontal="center"/>
    </xf>
    <xf numFmtId="0" fontId="0" fillId="0" borderId="0" xfId="0" applyFont="1" applyAlignment="1"/>
    <xf numFmtId="0" fontId="92" fillId="0" borderId="0" xfId="0" applyFont="1" applyAlignment="1">
      <alignment horizontal="center"/>
    </xf>
    <xf numFmtId="0" fontId="96" fillId="0" borderId="0" xfId="0" applyFont="1" applyAlignment="1">
      <alignment horizontal="center" vertical="center" wrapText="1"/>
    </xf>
    <xf numFmtId="0" fontId="17" fillId="0" borderId="0" xfId="0" applyFont="1" applyAlignment="1"/>
    <xf numFmtId="0" fontId="19" fillId="0" borderId="0" xfId="0" applyFont="1" applyAlignment="1">
      <alignment horizontal="left"/>
    </xf>
    <xf numFmtId="0" fontId="6" fillId="3" borderId="2" xfId="0" applyFont="1" applyFill="1" applyBorder="1" applyAlignment="1">
      <alignment horizontal="center" wrapText="1"/>
    </xf>
    <xf numFmtId="0" fontId="6" fillId="3" borderId="1"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12"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6" xfId="0" applyFont="1" applyFill="1" applyBorder="1" applyAlignment="1">
      <alignment horizontal="center" vertical="top" wrapText="1"/>
    </xf>
    <xf numFmtId="0" fontId="10" fillId="3" borderId="2" xfId="0" applyFont="1" applyFill="1" applyBorder="1" applyAlignment="1">
      <alignment horizontal="center" wrapText="1"/>
    </xf>
    <xf numFmtId="0" fontId="10" fillId="3" borderId="2" xfId="0" applyFont="1" applyFill="1" applyBorder="1" applyAlignment="1">
      <alignment horizontal="center" vertical="top" wrapText="1"/>
    </xf>
    <xf numFmtId="0" fontId="74" fillId="3" borderId="0" xfId="0" applyFont="1" applyFill="1" applyAlignment="1">
      <alignment horizontal="center" wrapText="1"/>
    </xf>
    <xf numFmtId="0" fontId="10" fillId="3" borderId="1"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8" xfId="0" applyFont="1" applyFill="1" applyBorder="1" applyAlignment="1">
      <alignment horizontal="center" vertical="top" wrapText="1"/>
    </xf>
    <xf numFmtId="0" fontId="10" fillId="3" borderId="5" xfId="0" applyFont="1" applyFill="1" applyBorder="1" applyAlignment="1">
      <alignment horizontal="center" vertical="top" wrapText="1"/>
    </xf>
    <xf numFmtId="0" fontId="10" fillId="3" borderId="9" xfId="0" applyFont="1" applyFill="1" applyBorder="1" applyAlignment="1">
      <alignment horizontal="center" vertical="top" wrapText="1"/>
    </xf>
    <xf numFmtId="0" fontId="10" fillId="3" borderId="6" xfId="0" applyFont="1" applyFill="1" applyBorder="1" applyAlignment="1">
      <alignment horizontal="center" vertical="top" wrapText="1"/>
    </xf>
    <xf numFmtId="0" fontId="12" fillId="3" borderId="0" xfId="0" applyFont="1" applyFill="1" applyAlignment="1">
      <alignment horizontal="center" wrapText="1"/>
    </xf>
    <xf numFmtId="0" fontId="46" fillId="0" borderId="0" xfId="1" applyFont="1" applyAlignment="1">
      <alignment horizontal="center"/>
    </xf>
    <xf numFmtId="0" fontId="26" fillId="0" borderId="1" xfId="1" applyFont="1" applyBorder="1" applyAlignment="1">
      <alignment horizontal="center" vertical="top" wrapText="1"/>
    </xf>
    <xf numFmtId="0" fontId="26" fillId="0" borderId="3" xfId="1" applyFont="1" applyBorder="1" applyAlignment="1">
      <alignment horizontal="center" vertical="top" wrapText="1"/>
    </xf>
    <xf numFmtId="0" fontId="26" fillId="0" borderId="5" xfId="1" applyFont="1" applyBorder="1" applyAlignment="1">
      <alignment horizontal="center" vertical="top" wrapText="1"/>
    </xf>
    <xf numFmtId="0" fontId="26" fillId="0" borderId="9" xfId="1" applyFont="1" applyBorder="1" applyAlignment="1">
      <alignment horizontal="center" vertical="top" wrapText="1"/>
    </xf>
    <xf numFmtId="0" fontId="26" fillId="0" borderId="14" xfId="1" applyFont="1" applyBorder="1" applyAlignment="1">
      <alignment horizontal="center" vertical="top" wrapText="1"/>
    </xf>
    <xf numFmtId="0" fontId="26" fillId="0" borderId="2" xfId="1" applyFont="1" applyBorder="1" applyAlignment="1">
      <alignment horizontal="center" vertical="top" wrapText="1"/>
    </xf>
    <xf numFmtId="0" fontId="26" fillId="0" borderId="6" xfId="1" applyFont="1" applyBorder="1" applyAlignment="1">
      <alignment horizontal="center" vertical="top" wrapText="1"/>
    </xf>
    <xf numFmtId="0" fontId="32" fillId="0" borderId="0" xfId="1" applyFont="1" applyAlignment="1">
      <alignment horizontal="center"/>
    </xf>
    <xf numFmtId="0" fontId="22" fillId="0" borderId="2" xfId="1" applyFont="1" applyBorder="1" applyAlignment="1">
      <alignment horizontal="center" vertical="top" wrapText="1"/>
    </xf>
    <xf numFmtId="0" fontId="24" fillId="0" borderId="2" xfId="1" applyFont="1" applyBorder="1" applyAlignment="1">
      <alignment horizontal="center" vertical="top" wrapText="1"/>
    </xf>
    <xf numFmtId="0" fontId="24" fillId="0" borderId="1" xfId="1" applyFont="1" applyBorder="1" applyAlignment="1">
      <alignment horizontal="center" vertical="top" wrapText="1"/>
    </xf>
    <xf numFmtId="0" fontId="24" fillId="0" borderId="3" xfId="1" applyFont="1" applyBorder="1" applyAlignment="1">
      <alignment horizontal="center" vertical="top" wrapText="1"/>
    </xf>
    <xf numFmtId="0" fontId="25" fillId="0" borderId="2" xfId="1" applyFont="1" applyBorder="1" applyAlignment="1">
      <alignment horizontal="center" vertical="top" wrapText="1"/>
    </xf>
    <xf numFmtId="0" fontId="10" fillId="0" borderId="2" xfId="0" applyFont="1" applyBorder="1" applyAlignment="1">
      <alignment horizontal="center" vertical="top" wrapText="1"/>
    </xf>
    <xf numFmtId="0" fontId="25" fillId="0" borderId="1" xfId="1" applyFont="1" applyBorder="1" applyAlignment="1">
      <alignment horizontal="center" vertical="top" wrapText="1"/>
    </xf>
    <xf numFmtId="0" fontId="25" fillId="0" borderId="3" xfId="1" applyFont="1" applyBorder="1" applyAlignment="1">
      <alignment horizontal="center" vertical="top" wrapText="1"/>
    </xf>
    <xf numFmtId="0" fontId="59" fillId="0" borderId="5" xfId="1" applyFont="1" applyBorder="1" applyAlignment="1">
      <alignment horizontal="left"/>
    </xf>
    <xf numFmtId="0" fontId="59" fillId="0" borderId="6" xfId="1" applyFont="1" applyBorder="1" applyAlignment="1">
      <alignment horizontal="left"/>
    </xf>
    <xf numFmtId="0" fontId="10" fillId="0" borderId="2" xfId="0" applyFont="1" applyBorder="1" applyAlignment="1">
      <alignment horizontal="left" vertical="top" wrapText="1"/>
    </xf>
    <xf numFmtId="0" fontId="25" fillId="0" borderId="2" xfId="1" applyFont="1" applyBorder="1" applyAlignment="1">
      <alignment horizontal="left" vertical="top" wrapText="1"/>
    </xf>
    <xf numFmtId="0" fontId="25" fillId="0" borderId="5" xfId="1" applyFont="1" applyBorder="1" applyAlignment="1">
      <alignment horizontal="left" vertical="top" wrapText="1"/>
    </xf>
    <xf numFmtId="0" fontId="25" fillId="0" borderId="9" xfId="1" applyFont="1" applyBorder="1" applyAlignment="1">
      <alignment horizontal="left" vertical="top" wrapText="1"/>
    </xf>
    <xf numFmtId="0" fontId="82" fillId="0" borderId="5" xfId="1" applyFont="1" applyBorder="1" applyAlignment="1">
      <alignment horizontal="left" vertical="top" wrapText="1"/>
    </xf>
    <xf numFmtId="0" fontId="82" fillId="0" borderId="9" xfId="1" applyFont="1" applyBorder="1" applyAlignment="1">
      <alignment horizontal="left" vertical="top" wrapText="1"/>
    </xf>
    <xf numFmtId="0" fontId="25" fillId="0" borderId="1" xfId="1" applyFont="1" applyBorder="1" applyAlignment="1">
      <alignment horizontal="left" vertical="top" wrapText="1"/>
    </xf>
    <xf numFmtId="0" fontId="25" fillId="0" borderId="3" xfId="1" applyFont="1" applyBorder="1" applyAlignment="1">
      <alignment horizontal="left" vertical="top" wrapText="1"/>
    </xf>
    <xf numFmtId="0" fontId="25" fillId="0" borderId="6" xfId="1" applyFont="1" applyBorder="1" applyAlignment="1">
      <alignment horizontal="left" vertical="top" wrapText="1"/>
    </xf>
    <xf numFmtId="0" fontId="25" fillId="0" borderId="5" xfId="1" applyFont="1" applyBorder="1" applyAlignment="1">
      <alignment horizontal="center" vertical="top" wrapText="1"/>
    </xf>
    <xf numFmtId="0" fontId="25" fillId="0" borderId="9" xfId="1" applyFont="1" applyBorder="1" applyAlignment="1">
      <alignment horizontal="center" vertical="top" wrapText="1"/>
    </xf>
    <xf numFmtId="0" fontId="25" fillId="0" borderId="6" xfId="1" applyFont="1" applyBorder="1" applyAlignment="1">
      <alignment horizontal="center" vertical="top" wrapText="1"/>
    </xf>
    <xf numFmtId="0" fontId="82" fillId="0" borderId="5" xfId="1" applyFont="1" applyBorder="1" applyAlignment="1">
      <alignment horizontal="center" vertical="top" wrapText="1"/>
    </xf>
    <xf numFmtId="0" fontId="82" fillId="0" borderId="9" xfId="1" applyFont="1" applyBorder="1" applyAlignment="1">
      <alignment horizontal="center" vertical="top" wrapText="1"/>
    </xf>
    <xf numFmtId="0" fontId="59" fillId="0" borderId="5" xfId="1" applyFont="1" applyBorder="1" applyAlignment="1">
      <alignment horizontal="center"/>
    </xf>
    <xf numFmtId="0" fontId="59" fillId="0" borderId="6" xfId="1" applyFont="1" applyBorder="1" applyAlignment="1">
      <alignment horizontal="center"/>
    </xf>
    <xf numFmtId="0" fontId="25" fillId="0" borderId="5" xfId="1" applyFont="1" applyBorder="1" applyAlignment="1">
      <alignment horizontal="center" wrapText="1"/>
    </xf>
    <xf numFmtId="0" fontId="25" fillId="0" borderId="9" xfId="1" applyFont="1" applyBorder="1" applyAlignment="1">
      <alignment horizontal="center" wrapText="1"/>
    </xf>
    <xf numFmtId="0" fontId="25" fillId="0" borderId="6" xfId="1" applyFont="1" applyBorder="1" applyAlignment="1">
      <alignment horizontal="center" wrapText="1"/>
    </xf>
    <xf numFmtId="0" fontId="27" fillId="0" borderId="0" xfId="1" applyFont="1" applyAlignment="1">
      <alignment horizontal="center"/>
    </xf>
    <xf numFmtId="0" fontId="25" fillId="0" borderId="10" xfId="1" applyFont="1" applyBorder="1" applyAlignment="1">
      <alignment horizontal="center" vertical="top" wrapText="1"/>
    </xf>
    <xf numFmtId="0" fontId="25" fillId="0" borderId="12" xfId="1" applyFont="1" applyBorder="1" applyAlignment="1">
      <alignment horizontal="center" vertical="top" wrapText="1"/>
    </xf>
    <xf numFmtId="0" fontId="25" fillId="0" borderId="14" xfId="1" applyFont="1" applyBorder="1" applyAlignment="1">
      <alignment horizontal="center" vertical="top" wrapText="1"/>
    </xf>
    <xf numFmtId="0" fontId="25" fillId="0" borderId="11" xfId="1" applyFont="1" applyBorder="1" applyAlignment="1">
      <alignment horizontal="center" vertical="top" wrapText="1"/>
    </xf>
    <xf numFmtId="0" fontId="25" fillId="0" borderId="17" xfId="1" applyFont="1" applyBorder="1" applyAlignment="1">
      <alignment horizontal="center" vertical="top" wrapText="1"/>
    </xf>
    <xf numFmtId="0" fontId="16" fillId="0" borderId="0" xfId="0" applyFont="1" applyAlignment="1">
      <alignment horizontal="justify" vertical="top" wrapText="1"/>
    </xf>
    <xf numFmtId="0" fontId="11" fillId="0" borderId="0" xfId="0" applyFont="1" applyAlignment="1">
      <alignment horizontal="justify" vertical="top" wrapText="1"/>
    </xf>
    <xf numFmtId="0" fontId="0" fillId="0" borderId="0" xfId="0" applyAlignment="1">
      <alignment wrapText="1"/>
    </xf>
    <xf numFmtId="0" fontId="25" fillId="0" borderId="1" xfId="1" applyFont="1" applyBorder="1" applyAlignment="1">
      <alignment horizontal="center" vertical="top"/>
    </xf>
    <xf numFmtId="0" fontId="25" fillId="0" borderId="10" xfId="1" applyFont="1" applyBorder="1" applyAlignment="1">
      <alignment horizontal="center" vertical="top"/>
    </xf>
    <xf numFmtId="0" fontId="25" fillId="0" borderId="3" xfId="1" applyFont="1" applyBorder="1" applyAlignment="1">
      <alignment horizontal="center" vertical="top"/>
    </xf>
    <xf numFmtId="0" fontId="25" fillId="0" borderId="2" xfId="1" applyFont="1" applyBorder="1" applyAlignment="1">
      <alignment horizontal="center" wrapText="1"/>
    </xf>
    <xf numFmtId="0" fontId="21" fillId="0" borderId="7" xfId="4" applyFont="1" applyBorder="1" applyAlignment="1">
      <alignment horizontal="center"/>
    </xf>
    <xf numFmtId="0" fontId="21" fillId="0" borderId="1" xfId="4" applyFont="1" applyBorder="1" applyAlignment="1">
      <alignment horizontal="center" vertical="top" wrapText="1"/>
    </xf>
    <xf numFmtId="0" fontId="21" fillId="0" borderId="3" xfId="4" applyFont="1" applyBorder="1" applyAlignment="1">
      <alignment horizontal="center" vertical="top" wrapText="1"/>
    </xf>
    <xf numFmtId="0" fontId="21" fillId="0" borderId="5" xfId="4" applyFont="1" applyBorder="1" applyAlignment="1">
      <alignment horizontal="center" vertical="top"/>
    </xf>
    <xf numFmtId="0" fontId="21" fillId="0" borderId="9" xfId="4" applyFont="1" applyBorder="1" applyAlignment="1">
      <alignment horizontal="center" vertical="top"/>
    </xf>
    <xf numFmtId="0" fontId="21" fillId="0" borderId="6" xfId="4" applyFont="1" applyBorder="1" applyAlignment="1">
      <alignment horizontal="center" vertical="top"/>
    </xf>
    <xf numFmtId="0" fontId="21" fillId="0" borderId="12" xfId="4" applyFont="1" applyBorder="1" applyAlignment="1">
      <alignment horizontal="center" vertical="top" wrapText="1"/>
    </xf>
    <xf numFmtId="0" fontId="21" fillId="0" borderId="13" xfId="4" applyFont="1" applyBorder="1" applyAlignment="1">
      <alignment horizontal="center" vertical="top" wrapText="1"/>
    </xf>
    <xf numFmtId="0" fontId="21" fillId="0" borderId="14" xfId="4" applyFont="1" applyBorder="1" applyAlignment="1">
      <alignment horizontal="center" vertical="top" wrapText="1"/>
    </xf>
    <xf numFmtId="0" fontId="21" fillId="0" borderId="8" xfId="4" applyFont="1" applyBorder="1" applyAlignment="1">
      <alignment horizontal="center" vertical="top" wrapText="1"/>
    </xf>
    <xf numFmtId="0" fontId="21" fillId="0" borderId="7" xfId="4" applyFont="1" applyBorder="1" applyAlignment="1">
      <alignment horizontal="center" vertical="top" wrapText="1"/>
    </xf>
    <xf numFmtId="0" fontId="21" fillId="0" borderId="15" xfId="4" applyFont="1" applyBorder="1" applyAlignment="1">
      <alignment horizontal="center" vertical="top" wrapText="1"/>
    </xf>
    <xf numFmtId="0" fontId="21" fillId="0" borderId="5" xfId="4" applyFont="1" applyBorder="1" applyAlignment="1">
      <alignment horizontal="center" vertical="top" wrapText="1"/>
    </xf>
    <xf numFmtId="0" fontId="21" fillId="0" borderId="9" xfId="4" applyFont="1" applyBorder="1" applyAlignment="1">
      <alignment horizontal="center" vertical="top" wrapText="1"/>
    </xf>
    <xf numFmtId="0" fontId="21" fillId="0" borderId="6" xfId="4" applyFont="1" applyBorder="1" applyAlignment="1">
      <alignment horizontal="center" vertical="top" wrapText="1"/>
    </xf>
    <xf numFmtId="0" fontId="7" fillId="0" borderId="0" xfId="4" applyFont="1" applyAlignment="1">
      <alignment horizontal="right"/>
    </xf>
    <xf numFmtId="0" fontId="8" fillId="0" borderId="0" xfId="4" applyFont="1" applyAlignment="1">
      <alignment horizontal="center"/>
    </xf>
    <xf numFmtId="0" fontId="9" fillId="0" borderId="0" xfId="4" applyFont="1" applyAlignment="1">
      <alignment horizontal="center"/>
    </xf>
    <xf numFmtId="0" fontId="6" fillId="0" borderId="0" xfId="4" applyFont="1" applyAlignment="1">
      <alignment horizontal="left"/>
    </xf>
    <xf numFmtId="0" fontId="6" fillId="0" borderId="2" xfId="4" applyFont="1" applyBorder="1" applyAlignment="1">
      <alignment horizontal="center"/>
    </xf>
    <xf numFmtId="0" fontId="12" fillId="0" borderId="2" xfId="4" applyFont="1" applyBorder="1" applyAlignment="1">
      <alignment horizontal="center" vertical="top" wrapText="1"/>
    </xf>
    <xf numFmtId="0" fontId="12" fillId="0" borderId="5" xfId="4" applyFont="1" applyBorder="1" applyAlignment="1">
      <alignment horizontal="center" vertical="top" wrapText="1"/>
    </xf>
    <xf numFmtId="0" fontId="12" fillId="0" borderId="6" xfId="4" applyFont="1" applyBorder="1" applyAlignment="1">
      <alignment horizontal="center" vertical="top" wrapText="1"/>
    </xf>
    <xf numFmtId="0" fontId="6" fillId="0" borderId="2" xfId="3" applyFont="1" applyBorder="1" applyAlignment="1">
      <alignment horizontal="center" vertical="center"/>
    </xf>
    <xf numFmtId="0" fontId="11" fillId="0" borderId="0" xfId="3" applyFont="1"/>
    <xf numFmtId="0" fontId="6" fillId="0" borderId="0" xfId="3" applyFont="1" applyAlignment="1">
      <alignment horizontal="center"/>
    </xf>
    <xf numFmtId="0" fontId="16" fillId="0" borderId="0" xfId="3" applyFont="1" applyAlignment="1">
      <alignment horizontal="center"/>
    </xf>
    <xf numFmtId="0" fontId="9" fillId="0" borderId="0" xfId="3" applyFont="1" applyAlignment="1">
      <alignment horizontal="center" wrapText="1"/>
    </xf>
  </cellXfs>
  <cellStyles count="8">
    <cellStyle name="Hyperlink" xfId="6" builtinId="8"/>
    <cellStyle name="Normal" xfId="0" builtinId="0"/>
    <cellStyle name="Normal 2" xfId="1"/>
    <cellStyle name="Normal 2 2" xfId="2"/>
    <cellStyle name="Normal 2 3" xfId="7"/>
    <cellStyle name="Normal 3" xfId="3"/>
    <cellStyle name="Normal 3 2" xfId="4"/>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147451</xdr:rowOff>
    </xdr:from>
    <xdr:ext cx="9266085" cy="4544096"/>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2020-21</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BIHAR</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a:extLst>
            <a:ext uri="{FF2B5EF4-FFF2-40B4-BE49-F238E27FC236}">
              <a16:creationId xmlns:a16="http://schemas.microsoft.com/office/drawing/2014/main" xmlns="" id="{00000000-0008-0000-0200-000002000000}"/>
            </a:ext>
          </a:extLst>
        </xdr:cNvPr>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lnSpc>
              <a:spcPts val="6500"/>
            </a:lnSpc>
          </a:pP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2019-20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30"/>
  <sheetViews>
    <sheetView zoomScaleSheetLayoutView="90" workbookViewId="0">
      <selection activeCell="G26" sqref="G26"/>
    </sheetView>
  </sheetViews>
  <sheetFormatPr defaultRowHeight="12.75"/>
  <cols>
    <col min="15" max="15" width="12.42578125" customWidth="1"/>
  </cols>
  <sheetData>
    <row r="130" spans="1:1">
      <c r="A130" t="s">
        <v>678</v>
      </c>
    </row>
  </sheetData>
  <printOptions horizontalCentered="1"/>
  <pageMargins left="0.70866141732283472" right="0.70866141732283472" top="0.23622047244094491" bottom="0" header="0.31496062992125984" footer="0.31496062992125984"/>
  <pageSetup paperSize="9" scale="35" orientation="landscape" r:id="rId1"/>
  <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R62"/>
  <sheetViews>
    <sheetView topLeftCell="A25" zoomScaleSheetLayoutView="90" workbookViewId="0">
      <selection activeCell="M51" sqref="M51"/>
    </sheetView>
  </sheetViews>
  <sheetFormatPr defaultRowHeight="12.75"/>
  <cols>
    <col min="1" max="1" width="5.42578125" customWidth="1"/>
    <col min="2" max="2" width="13.5703125"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9.42578125" customWidth="1"/>
    <col min="13" max="13" width="12.28515625" customWidth="1"/>
    <col min="14" max="14" width="15.85546875" customWidth="1"/>
  </cols>
  <sheetData>
    <row r="1" spans="1:18" ht="12.75" customHeight="1">
      <c r="D1" s="708"/>
      <c r="E1" s="708"/>
      <c r="F1" s="708"/>
      <c r="G1" s="708"/>
      <c r="H1" s="708"/>
      <c r="I1" s="708"/>
      <c r="J1" s="708"/>
      <c r="K1" s="1"/>
      <c r="M1" s="96" t="s">
        <v>82</v>
      </c>
    </row>
    <row r="2" spans="1:18" ht="15">
      <c r="A2" s="782" t="s">
        <v>0</v>
      </c>
      <c r="B2" s="782"/>
      <c r="C2" s="782"/>
      <c r="D2" s="782"/>
      <c r="E2" s="782"/>
      <c r="F2" s="782"/>
      <c r="G2" s="782"/>
      <c r="H2" s="782"/>
      <c r="I2" s="782"/>
      <c r="J2" s="782"/>
      <c r="K2" s="782"/>
      <c r="L2" s="782"/>
      <c r="M2" s="782"/>
      <c r="N2" s="782"/>
    </row>
    <row r="3" spans="1:18" ht="20.25">
      <c r="A3" s="705" t="s">
        <v>734</v>
      </c>
      <c r="B3" s="705"/>
      <c r="C3" s="705"/>
      <c r="D3" s="705"/>
      <c r="E3" s="705"/>
      <c r="F3" s="705"/>
      <c r="G3" s="705"/>
      <c r="H3" s="705"/>
      <c r="I3" s="705"/>
      <c r="J3" s="705"/>
      <c r="K3" s="705"/>
      <c r="L3" s="705"/>
      <c r="M3" s="705"/>
      <c r="N3" s="705"/>
    </row>
    <row r="4" spans="1:18" ht="11.25" customHeight="1"/>
    <row r="5" spans="1:18" ht="15.75">
      <c r="A5" s="706" t="s">
        <v>788</v>
      </c>
      <c r="B5" s="706"/>
      <c r="C5" s="706"/>
      <c r="D5" s="706"/>
      <c r="E5" s="706"/>
      <c r="F5" s="706"/>
      <c r="G5" s="706"/>
      <c r="H5" s="706"/>
      <c r="I5" s="706"/>
      <c r="J5" s="706"/>
      <c r="K5" s="706"/>
      <c r="L5" s="706"/>
      <c r="M5" s="706"/>
      <c r="N5" s="706"/>
    </row>
    <row r="7" spans="1:18">
      <c r="A7" s="707" t="s">
        <v>928</v>
      </c>
      <c r="B7" s="707"/>
      <c r="L7" s="776" t="s">
        <v>1132</v>
      </c>
      <c r="M7" s="776"/>
      <c r="N7" s="776"/>
    </row>
    <row r="8" spans="1:18" ht="15.75" customHeight="1">
      <c r="A8" s="777" t="s">
        <v>2</v>
      </c>
      <c r="B8" s="777" t="s">
        <v>3</v>
      </c>
      <c r="C8" s="677" t="s">
        <v>4</v>
      </c>
      <c r="D8" s="677"/>
      <c r="E8" s="677"/>
      <c r="F8" s="677"/>
      <c r="G8" s="677"/>
      <c r="H8" s="677" t="s">
        <v>95</v>
      </c>
      <c r="I8" s="677"/>
      <c r="J8" s="677"/>
      <c r="K8" s="677"/>
      <c r="L8" s="677"/>
      <c r="M8" s="777" t="s">
        <v>125</v>
      </c>
      <c r="N8" s="688" t="s">
        <v>126</v>
      </c>
    </row>
    <row r="9" spans="1:18" ht="51">
      <c r="A9" s="778"/>
      <c r="B9" s="778"/>
      <c r="C9" s="5" t="s">
        <v>5</v>
      </c>
      <c r="D9" s="5" t="s">
        <v>6</v>
      </c>
      <c r="E9" s="5" t="s">
        <v>346</v>
      </c>
      <c r="F9" s="5" t="s">
        <v>93</v>
      </c>
      <c r="G9" s="5" t="s">
        <v>196</v>
      </c>
      <c r="H9" s="5" t="s">
        <v>5</v>
      </c>
      <c r="I9" s="5" t="s">
        <v>6</v>
      </c>
      <c r="J9" s="5" t="s">
        <v>346</v>
      </c>
      <c r="K9" s="5" t="s">
        <v>93</v>
      </c>
      <c r="L9" s="5" t="s">
        <v>195</v>
      </c>
      <c r="M9" s="778"/>
      <c r="N9" s="688"/>
      <c r="R9" s="12"/>
    </row>
    <row r="10" spans="1:18" s="14" customFormat="1">
      <c r="A10" s="5">
        <v>1</v>
      </c>
      <c r="B10" s="5">
        <v>2</v>
      </c>
      <c r="C10" s="5">
        <v>3</v>
      </c>
      <c r="D10" s="5">
        <v>4</v>
      </c>
      <c r="E10" s="5">
        <v>5</v>
      </c>
      <c r="F10" s="5">
        <v>6</v>
      </c>
      <c r="G10" s="5">
        <v>7</v>
      </c>
      <c r="H10" s="5">
        <v>8</v>
      </c>
      <c r="I10" s="5">
        <v>9</v>
      </c>
      <c r="J10" s="5">
        <v>10</v>
      </c>
      <c r="K10" s="5">
        <v>11</v>
      </c>
      <c r="L10" s="5">
        <v>12</v>
      </c>
      <c r="M10" s="5">
        <v>13</v>
      </c>
      <c r="N10" s="5">
        <v>14</v>
      </c>
    </row>
    <row r="11" spans="1:18" s="14" customFormat="1">
      <c r="A11" s="146">
        <v>1</v>
      </c>
      <c r="B11" s="146" t="s">
        <v>890</v>
      </c>
      <c r="C11" s="373">
        <v>1133</v>
      </c>
      <c r="D11" s="373">
        <v>13</v>
      </c>
      <c r="E11" s="373">
        <v>0</v>
      </c>
      <c r="F11" s="373">
        <v>1</v>
      </c>
      <c r="G11" s="373">
        <f>SUM(C11:F11)</f>
        <v>1147</v>
      </c>
      <c r="H11" s="373">
        <v>1133</v>
      </c>
      <c r="I11" s="373">
        <v>13</v>
      </c>
      <c r="J11" s="373">
        <v>0</v>
      </c>
      <c r="K11" s="373">
        <v>1</v>
      </c>
      <c r="L11" s="373">
        <f>SUM(H11:K11)</f>
        <v>1147</v>
      </c>
      <c r="M11" s="373"/>
      <c r="N11" s="373"/>
    </row>
    <row r="12" spans="1:18" s="14" customFormat="1">
      <c r="A12" s="146">
        <v>2</v>
      </c>
      <c r="B12" s="146" t="s">
        <v>891</v>
      </c>
      <c r="C12" s="373">
        <v>1009</v>
      </c>
      <c r="D12" s="373">
        <v>8</v>
      </c>
      <c r="E12" s="373">
        <v>0</v>
      </c>
      <c r="F12" s="373">
        <v>1</v>
      </c>
      <c r="G12" s="373">
        <f t="shared" ref="G12:G49" si="0">SUM(C12:F12)</f>
        <v>1018</v>
      </c>
      <c r="H12" s="373">
        <v>1009</v>
      </c>
      <c r="I12" s="373">
        <v>8</v>
      </c>
      <c r="J12" s="373">
        <v>0</v>
      </c>
      <c r="K12" s="373">
        <v>1</v>
      </c>
      <c r="L12" s="373">
        <f t="shared" ref="L12:L49" si="1">SUM(H12:K12)</f>
        <v>1018</v>
      </c>
      <c r="M12" s="373"/>
      <c r="N12" s="373"/>
    </row>
    <row r="13" spans="1:18" s="14" customFormat="1">
      <c r="A13" s="146">
        <v>3</v>
      </c>
      <c r="B13" s="146" t="s">
        <v>892</v>
      </c>
      <c r="C13" s="373">
        <v>814</v>
      </c>
      <c r="D13" s="373">
        <v>6</v>
      </c>
      <c r="E13" s="373">
        <v>0</v>
      </c>
      <c r="F13" s="373">
        <v>7</v>
      </c>
      <c r="G13" s="373">
        <f t="shared" si="0"/>
        <v>827</v>
      </c>
      <c r="H13" s="373">
        <v>814</v>
      </c>
      <c r="I13" s="373">
        <v>6</v>
      </c>
      <c r="J13" s="373">
        <v>0</v>
      </c>
      <c r="K13" s="373">
        <v>7</v>
      </c>
      <c r="L13" s="373">
        <f t="shared" si="1"/>
        <v>827</v>
      </c>
      <c r="M13" s="373"/>
      <c r="N13" s="373"/>
    </row>
    <row r="14" spans="1:18" s="14" customFormat="1">
      <c r="A14" s="146">
        <v>4</v>
      </c>
      <c r="B14" s="146" t="s">
        <v>893</v>
      </c>
      <c r="C14" s="373">
        <v>453</v>
      </c>
      <c r="D14" s="373">
        <v>14</v>
      </c>
      <c r="E14" s="373">
        <v>0</v>
      </c>
      <c r="F14" s="373">
        <v>2</v>
      </c>
      <c r="G14" s="373">
        <f t="shared" si="0"/>
        <v>469</v>
      </c>
      <c r="H14" s="373">
        <v>453</v>
      </c>
      <c r="I14" s="373">
        <v>14</v>
      </c>
      <c r="J14" s="373">
        <v>0</v>
      </c>
      <c r="K14" s="373">
        <v>2</v>
      </c>
      <c r="L14" s="373">
        <f t="shared" si="1"/>
        <v>469</v>
      </c>
      <c r="M14" s="373"/>
      <c r="N14" s="373"/>
    </row>
    <row r="15" spans="1:18" s="14" customFormat="1">
      <c r="A15" s="146">
        <v>5</v>
      </c>
      <c r="B15" s="146" t="s">
        <v>894</v>
      </c>
      <c r="C15" s="373">
        <v>803</v>
      </c>
      <c r="D15" s="373">
        <v>5</v>
      </c>
      <c r="E15" s="373">
        <v>0</v>
      </c>
      <c r="F15" s="373">
        <v>5</v>
      </c>
      <c r="G15" s="373">
        <f t="shared" si="0"/>
        <v>813</v>
      </c>
      <c r="H15" s="373">
        <v>803</v>
      </c>
      <c r="I15" s="373">
        <v>5</v>
      </c>
      <c r="J15" s="373">
        <v>0</v>
      </c>
      <c r="K15" s="373">
        <v>5</v>
      </c>
      <c r="L15" s="373">
        <f t="shared" si="1"/>
        <v>813</v>
      </c>
      <c r="M15" s="373"/>
      <c r="N15" s="373"/>
    </row>
    <row r="16" spans="1:18" s="14" customFormat="1">
      <c r="A16" s="146">
        <v>6</v>
      </c>
      <c r="B16" s="146" t="s">
        <v>895</v>
      </c>
      <c r="C16" s="373">
        <v>592</v>
      </c>
      <c r="D16" s="373">
        <v>0</v>
      </c>
      <c r="E16" s="373">
        <v>0</v>
      </c>
      <c r="F16" s="373">
        <v>0</v>
      </c>
      <c r="G16" s="373">
        <f t="shared" si="0"/>
        <v>592</v>
      </c>
      <c r="H16" s="373">
        <v>592</v>
      </c>
      <c r="I16" s="373">
        <v>0</v>
      </c>
      <c r="J16" s="373">
        <v>0</v>
      </c>
      <c r="K16" s="373">
        <v>0</v>
      </c>
      <c r="L16" s="373">
        <f t="shared" si="1"/>
        <v>592</v>
      </c>
      <c r="M16" s="373"/>
      <c r="N16" s="373"/>
    </row>
    <row r="17" spans="1:14" s="14" customFormat="1">
      <c r="A17" s="146">
        <v>7</v>
      </c>
      <c r="B17" s="146" t="s">
        <v>896</v>
      </c>
      <c r="C17" s="373">
        <v>1407</v>
      </c>
      <c r="D17" s="373">
        <v>0</v>
      </c>
      <c r="E17" s="373">
        <v>0</v>
      </c>
      <c r="F17" s="373">
        <v>9</v>
      </c>
      <c r="G17" s="373">
        <f t="shared" si="0"/>
        <v>1416</v>
      </c>
      <c r="H17" s="373">
        <v>1407</v>
      </c>
      <c r="I17" s="373">
        <v>0</v>
      </c>
      <c r="J17" s="373">
        <v>0</v>
      </c>
      <c r="K17" s="373">
        <v>9</v>
      </c>
      <c r="L17" s="373">
        <f t="shared" si="1"/>
        <v>1416</v>
      </c>
      <c r="M17" s="373"/>
      <c r="N17" s="373"/>
    </row>
    <row r="18" spans="1:14" s="14" customFormat="1">
      <c r="A18" s="146">
        <v>8</v>
      </c>
      <c r="B18" s="146" t="s">
        <v>897</v>
      </c>
      <c r="C18" s="373">
        <v>344</v>
      </c>
      <c r="D18" s="373">
        <v>2</v>
      </c>
      <c r="E18" s="373">
        <v>0</v>
      </c>
      <c r="F18" s="373">
        <v>0</v>
      </c>
      <c r="G18" s="373">
        <f t="shared" si="0"/>
        <v>346</v>
      </c>
      <c r="H18" s="373">
        <v>344</v>
      </c>
      <c r="I18" s="373">
        <v>2</v>
      </c>
      <c r="J18" s="373">
        <v>0</v>
      </c>
      <c r="K18" s="373">
        <v>0</v>
      </c>
      <c r="L18" s="373">
        <f t="shared" si="1"/>
        <v>346</v>
      </c>
      <c r="M18" s="373"/>
      <c r="N18" s="373"/>
    </row>
    <row r="19" spans="1:14" s="14" customFormat="1">
      <c r="A19" s="146">
        <v>9</v>
      </c>
      <c r="B19" s="146" t="s">
        <v>898</v>
      </c>
      <c r="C19" s="373">
        <v>202</v>
      </c>
      <c r="D19" s="373">
        <v>1</v>
      </c>
      <c r="E19" s="373">
        <v>0</v>
      </c>
      <c r="F19" s="373">
        <v>0</v>
      </c>
      <c r="G19" s="373">
        <f t="shared" si="0"/>
        <v>203</v>
      </c>
      <c r="H19" s="373">
        <v>202</v>
      </c>
      <c r="I19" s="373">
        <v>1</v>
      </c>
      <c r="J19" s="373">
        <v>0</v>
      </c>
      <c r="K19" s="373">
        <v>0</v>
      </c>
      <c r="L19" s="373">
        <f t="shared" si="1"/>
        <v>203</v>
      </c>
      <c r="M19" s="373"/>
      <c r="N19" s="373"/>
    </row>
    <row r="20" spans="1:14" s="14" customFormat="1">
      <c r="A20" s="146">
        <v>10</v>
      </c>
      <c r="B20" s="146" t="s">
        <v>899</v>
      </c>
      <c r="C20" s="373">
        <v>702</v>
      </c>
      <c r="D20" s="373">
        <v>2</v>
      </c>
      <c r="E20" s="373">
        <v>0</v>
      </c>
      <c r="F20" s="373">
        <v>2</v>
      </c>
      <c r="G20" s="373">
        <f t="shared" si="0"/>
        <v>706</v>
      </c>
      <c r="H20" s="373">
        <v>702</v>
      </c>
      <c r="I20" s="373">
        <v>2</v>
      </c>
      <c r="J20" s="373">
        <v>0</v>
      </c>
      <c r="K20" s="373">
        <v>2</v>
      </c>
      <c r="L20" s="373">
        <f t="shared" si="1"/>
        <v>706</v>
      </c>
      <c r="M20" s="373"/>
      <c r="N20" s="373"/>
    </row>
    <row r="21" spans="1:14" s="14" customFormat="1">
      <c r="A21" s="146">
        <v>11</v>
      </c>
      <c r="B21" s="146" t="s">
        <v>900</v>
      </c>
      <c r="C21" s="373">
        <v>1040</v>
      </c>
      <c r="D21" s="373">
        <v>8</v>
      </c>
      <c r="E21" s="373">
        <v>0</v>
      </c>
      <c r="F21" s="373">
        <v>6</v>
      </c>
      <c r="G21" s="373">
        <f t="shared" si="0"/>
        <v>1054</v>
      </c>
      <c r="H21" s="373">
        <v>1040</v>
      </c>
      <c r="I21" s="373">
        <v>8</v>
      </c>
      <c r="J21" s="373">
        <v>0</v>
      </c>
      <c r="K21" s="373">
        <v>6</v>
      </c>
      <c r="L21" s="373">
        <f t="shared" si="1"/>
        <v>1054</v>
      </c>
      <c r="M21" s="373"/>
      <c r="N21" s="373"/>
    </row>
    <row r="22" spans="1:14" s="14" customFormat="1">
      <c r="A22" s="146">
        <v>12</v>
      </c>
      <c r="B22" s="146" t="s">
        <v>901</v>
      </c>
      <c r="C22" s="373">
        <v>1021</v>
      </c>
      <c r="D22" s="373">
        <v>9</v>
      </c>
      <c r="E22" s="373">
        <v>0</v>
      </c>
      <c r="F22" s="373">
        <v>9</v>
      </c>
      <c r="G22" s="373">
        <f t="shared" si="0"/>
        <v>1039</v>
      </c>
      <c r="H22" s="373">
        <v>1021</v>
      </c>
      <c r="I22" s="373">
        <v>9</v>
      </c>
      <c r="J22" s="373">
        <v>0</v>
      </c>
      <c r="K22" s="373">
        <v>9</v>
      </c>
      <c r="L22" s="373">
        <f t="shared" si="1"/>
        <v>1039</v>
      </c>
      <c r="M22" s="373"/>
      <c r="N22" s="373"/>
    </row>
    <row r="23" spans="1:14" s="14" customFormat="1">
      <c r="A23" s="146">
        <v>13</v>
      </c>
      <c r="B23" s="146" t="s">
        <v>902</v>
      </c>
      <c r="C23" s="373">
        <v>847</v>
      </c>
      <c r="D23" s="373">
        <v>9</v>
      </c>
      <c r="E23" s="373">
        <v>0</v>
      </c>
      <c r="F23" s="373">
        <v>16</v>
      </c>
      <c r="G23" s="373">
        <f t="shared" si="0"/>
        <v>872</v>
      </c>
      <c r="H23" s="373">
        <v>847</v>
      </c>
      <c r="I23" s="373">
        <v>9</v>
      </c>
      <c r="J23" s="373">
        <v>0</v>
      </c>
      <c r="K23" s="373">
        <v>16</v>
      </c>
      <c r="L23" s="373">
        <f t="shared" si="1"/>
        <v>872</v>
      </c>
      <c r="M23" s="373"/>
      <c r="N23" s="373"/>
    </row>
    <row r="24" spans="1:14" s="14" customFormat="1">
      <c r="A24" s="146">
        <v>14</v>
      </c>
      <c r="B24" s="146" t="s">
        <v>903</v>
      </c>
      <c r="C24" s="373">
        <v>679</v>
      </c>
      <c r="D24" s="373">
        <v>5</v>
      </c>
      <c r="E24" s="373">
        <v>0</v>
      </c>
      <c r="F24" s="373">
        <v>9</v>
      </c>
      <c r="G24" s="373">
        <f t="shared" si="0"/>
        <v>693</v>
      </c>
      <c r="H24" s="373">
        <v>679</v>
      </c>
      <c r="I24" s="373">
        <v>5</v>
      </c>
      <c r="J24" s="373">
        <v>0</v>
      </c>
      <c r="K24" s="373">
        <v>9</v>
      </c>
      <c r="L24" s="373">
        <f t="shared" si="1"/>
        <v>693</v>
      </c>
      <c r="M24" s="373"/>
      <c r="N24" s="373"/>
    </row>
    <row r="25" spans="1:14" s="14" customFormat="1">
      <c r="A25" s="146">
        <v>15</v>
      </c>
      <c r="B25" s="146" t="s">
        <v>904</v>
      </c>
      <c r="C25" s="373">
        <v>1383</v>
      </c>
      <c r="D25" s="373">
        <v>3</v>
      </c>
      <c r="E25" s="373">
        <v>0</v>
      </c>
      <c r="F25" s="373">
        <v>14</v>
      </c>
      <c r="G25" s="373">
        <f t="shared" si="0"/>
        <v>1400</v>
      </c>
      <c r="H25" s="373">
        <v>1383</v>
      </c>
      <c r="I25" s="373">
        <v>3</v>
      </c>
      <c r="J25" s="373">
        <v>0</v>
      </c>
      <c r="K25" s="373">
        <v>14</v>
      </c>
      <c r="L25" s="373">
        <f t="shared" si="1"/>
        <v>1400</v>
      </c>
      <c r="M25" s="373"/>
      <c r="N25" s="373"/>
    </row>
    <row r="26" spans="1:14" s="14" customFormat="1">
      <c r="A26" s="146">
        <v>16</v>
      </c>
      <c r="B26" s="146" t="s">
        <v>905</v>
      </c>
      <c r="C26" s="373">
        <v>885</v>
      </c>
      <c r="D26" s="373">
        <v>8</v>
      </c>
      <c r="E26" s="373">
        <v>0</v>
      </c>
      <c r="F26" s="373">
        <v>38</v>
      </c>
      <c r="G26" s="373">
        <f t="shared" si="0"/>
        <v>931</v>
      </c>
      <c r="H26" s="373">
        <v>885</v>
      </c>
      <c r="I26" s="373">
        <v>8</v>
      </c>
      <c r="J26" s="373">
        <v>0</v>
      </c>
      <c r="K26" s="373">
        <v>38</v>
      </c>
      <c r="L26" s="373">
        <f t="shared" si="1"/>
        <v>931</v>
      </c>
      <c r="M26" s="373"/>
      <c r="N26" s="373"/>
    </row>
    <row r="27" spans="1:14" s="14" customFormat="1">
      <c r="A27" s="146">
        <v>17</v>
      </c>
      <c r="B27" s="146" t="s">
        <v>906</v>
      </c>
      <c r="C27" s="373">
        <v>209</v>
      </c>
      <c r="D27" s="373">
        <v>4</v>
      </c>
      <c r="E27" s="373">
        <v>0</v>
      </c>
      <c r="F27" s="373">
        <v>10</v>
      </c>
      <c r="G27" s="373">
        <f t="shared" si="0"/>
        <v>223</v>
      </c>
      <c r="H27" s="373">
        <v>209</v>
      </c>
      <c r="I27" s="373">
        <v>4</v>
      </c>
      <c r="J27" s="373">
        <v>0</v>
      </c>
      <c r="K27" s="373">
        <v>10</v>
      </c>
      <c r="L27" s="373">
        <f t="shared" si="1"/>
        <v>223</v>
      </c>
      <c r="M27" s="373"/>
      <c r="N27" s="373"/>
    </row>
    <row r="28" spans="1:14" s="14" customFormat="1">
      <c r="A28" s="146">
        <v>18</v>
      </c>
      <c r="B28" s="146" t="s">
        <v>907</v>
      </c>
      <c r="C28" s="373">
        <v>941</v>
      </c>
      <c r="D28" s="373">
        <v>51</v>
      </c>
      <c r="E28" s="373">
        <v>0</v>
      </c>
      <c r="F28" s="373">
        <v>2</v>
      </c>
      <c r="G28" s="373">
        <f t="shared" si="0"/>
        <v>994</v>
      </c>
      <c r="H28" s="373">
        <v>941</v>
      </c>
      <c r="I28" s="373">
        <v>51</v>
      </c>
      <c r="J28" s="373">
        <v>0</v>
      </c>
      <c r="K28" s="373">
        <v>2</v>
      </c>
      <c r="L28" s="373">
        <f t="shared" si="1"/>
        <v>994</v>
      </c>
      <c r="M28" s="373"/>
      <c r="N28" s="373"/>
    </row>
    <row r="29" spans="1:14" s="14" customFormat="1">
      <c r="A29" s="146">
        <v>19</v>
      </c>
      <c r="B29" s="146" t="s">
        <v>908</v>
      </c>
      <c r="C29" s="373">
        <v>1329</v>
      </c>
      <c r="D29" s="373">
        <v>4</v>
      </c>
      <c r="E29" s="373">
        <v>0</v>
      </c>
      <c r="F29" s="373">
        <v>33</v>
      </c>
      <c r="G29" s="373">
        <f t="shared" si="0"/>
        <v>1366</v>
      </c>
      <c r="H29" s="373">
        <v>1329</v>
      </c>
      <c r="I29" s="373">
        <v>4</v>
      </c>
      <c r="J29" s="373">
        <v>0</v>
      </c>
      <c r="K29" s="373">
        <v>33</v>
      </c>
      <c r="L29" s="373">
        <f t="shared" si="1"/>
        <v>1366</v>
      </c>
      <c r="M29" s="373"/>
      <c r="N29" s="373"/>
    </row>
    <row r="30" spans="1:14" s="14" customFormat="1">
      <c r="A30" s="146">
        <v>20</v>
      </c>
      <c r="B30" s="146" t="s">
        <v>909</v>
      </c>
      <c r="C30" s="373">
        <v>921</v>
      </c>
      <c r="D30" s="373">
        <v>14</v>
      </c>
      <c r="E30" s="373">
        <v>0</v>
      </c>
      <c r="F30" s="373">
        <v>39</v>
      </c>
      <c r="G30" s="373">
        <f t="shared" si="0"/>
        <v>974</v>
      </c>
      <c r="H30" s="373">
        <v>921</v>
      </c>
      <c r="I30" s="373">
        <v>14</v>
      </c>
      <c r="J30" s="373">
        <v>0</v>
      </c>
      <c r="K30" s="373">
        <v>39</v>
      </c>
      <c r="L30" s="373">
        <f t="shared" si="1"/>
        <v>974</v>
      </c>
      <c r="M30" s="373"/>
      <c r="N30" s="373"/>
    </row>
    <row r="31" spans="1:14" s="14" customFormat="1">
      <c r="A31" s="146">
        <v>21</v>
      </c>
      <c r="B31" s="146" t="s">
        <v>910</v>
      </c>
      <c r="C31" s="373">
        <v>925</v>
      </c>
      <c r="D31" s="373">
        <v>32</v>
      </c>
      <c r="E31" s="373">
        <v>0</v>
      </c>
      <c r="F31" s="373">
        <v>46</v>
      </c>
      <c r="G31" s="373">
        <f t="shared" si="0"/>
        <v>1003</v>
      </c>
      <c r="H31" s="373">
        <v>925</v>
      </c>
      <c r="I31" s="373">
        <v>32</v>
      </c>
      <c r="J31" s="373">
        <v>0</v>
      </c>
      <c r="K31" s="373">
        <v>46</v>
      </c>
      <c r="L31" s="373">
        <f t="shared" si="1"/>
        <v>1003</v>
      </c>
      <c r="M31" s="373"/>
      <c r="N31" s="373"/>
    </row>
    <row r="32" spans="1:14" s="14" customFormat="1">
      <c r="A32" s="146">
        <v>22</v>
      </c>
      <c r="B32" s="146" t="s">
        <v>911</v>
      </c>
      <c r="C32" s="373">
        <v>1015</v>
      </c>
      <c r="D32" s="373">
        <v>20</v>
      </c>
      <c r="E32" s="373">
        <v>0</v>
      </c>
      <c r="F32" s="373">
        <v>88</v>
      </c>
      <c r="G32" s="373">
        <f t="shared" si="0"/>
        <v>1123</v>
      </c>
      <c r="H32" s="373">
        <v>1015</v>
      </c>
      <c r="I32" s="373">
        <v>20</v>
      </c>
      <c r="J32" s="373">
        <v>0</v>
      </c>
      <c r="K32" s="373">
        <v>88</v>
      </c>
      <c r="L32" s="373">
        <f t="shared" si="1"/>
        <v>1123</v>
      </c>
      <c r="M32" s="373"/>
      <c r="N32" s="373"/>
    </row>
    <row r="33" spans="1:14" s="14" customFormat="1">
      <c r="A33" s="146">
        <v>23</v>
      </c>
      <c r="B33" s="146" t="s">
        <v>912</v>
      </c>
      <c r="C33" s="373">
        <v>971</v>
      </c>
      <c r="D33" s="373">
        <v>7</v>
      </c>
      <c r="E33" s="373">
        <v>0</v>
      </c>
      <c r="F33" s="373">
        <v>9</v>
      </c>
      <c r="G33" s="373">
        <f t="shared" si="0"/>
        <v>987</v>
      </c>
      <c r="H33" s="373">
        <v>971</v>
      </c>
      <c r="I33" s="373">
        <v>7</v>
      </c>
      <c r="J33" s="373">
        <v>0</v>
      </c>
      <c r="K33" s="373">
        <v>9</v>
      </c>
      <c r="L33" s="373">
        <f t="shared" si="1"/>
        <v>987</v>
      </c>
      <c r="M33" s="373"/>
      <c r="N33" s="373"/>
    </row>
    <row r="34" spans="1:14" s="14" customFormat="1">
      <c r="A34" s="146">
        <v>24</v>
      </c>
      <c r="B34" s="146" t="s">
        <v>913</v>
      </c>
      <c r="C34" s="373">
        <v>836</v>
      </c>
      <c r="D34" s="373">
        <v>8</v>
      </c>
      <c r="E34" s="373">
        <v>0</v>
      </c>
      <c r="F34" s="373">
        <v>131</v>
      </c>
      <c r="G34" s="373">
        <f t="shared" si="0"/>
        <v>975</v>
      </c>
      <c r="H34" s="373">
        <v>836</v>
      </c>
      <c r="I34" s="373">
        <v>8</v>
      </c>
      <c r="J34" s="373">
        <v>0</v>
      </c>
      <c r="K34" s="373">
        <v>131</v>
      </c>
      <c r="L34" s="373">
        <f t="shared" si="1"/>
        <v>975</v>
      </c>
      <c r="M34" s="373"/>
      <c r="N34" s="373"/>
    </row>
    <row r="35" spans="1:14" s="14" customFormat="1">
      <c r="A35" s="146">
        <v>25</v>
      </c>
      <c r="B35" s="146" t="s">
        <v>914</v>
      </c>
      <c r="C35" s="373">
        <v>513</v>
      </c>
      <c r="D35" s="373">
        <v>4</v>
      </c>
      <c r="E35" s="373">
        <v>0</v>
      </c>
      <c r="F35" s="373">
        <v>316</v>
      </c>
      <c r="G35" s="373">
        <f t="shared" si="0"/>
        <v>833</v>
      </c>
      <c r="H35" s="373">
        <v>513</v>
      </c>
      <c r="I35" s="373">
        <v>4</v>
      </c>
      <c r="J35" s="373">
        <v>0</v>
      </c>
      <c r="K35" s="373">
        <v>316</v>
      </c>
      <c r="L35" s="373">
        <f t="shared" si="1"/>
        <v>833</v>
      </c>
      <c r="M35" s="373"/>
      <c r="N35" s="373"/>
    </row>
    <row r="36" spans="1:14" s="14" customFormat="1">
      <c r="A36" s="146">
        <v>26</v>
      </c>
      <c r="B36" s="146" t="s">
        <v>915</v>
      </c>
      <c r="C36" s="373">
        <v>639</v>
      </c>
      <c r="D36" s="373">
        <v>5</v>
      </c>
      <c r="E36" s="373">
        <v>0</v>
      </c>
      <c r="F36" s="373">
        <v>89</v>
      </c>
      <c r="G36" s="373">
        <f t="shared" si="0"/>
        <v>733</v>
      </c>
      <c r="H36" s="373">
        <v>639</v>
      </c>
      <c r="I36" s="373">
        <v>5</v>
      </c>
      <c r="J36" s="373">
        <v>0</v>
      </c>
      <c r="K36" s="373">
        <v>89</v>
      </c>
      <c r="L36" s="373">
        <f t="shared" si="1"/>
        <v>733</v>
      </c>
      <c r="M36" s="373"/>
      <c r="N36" s="373"/>
    </row>
    <row r="37" spans="1:14" s="14" customFormat="1">
      <c r="A37" s="146">
        <v>27</v>
      </c>
      <c r="B37" s="146" t="s">
        <v>916</v>
      </c>
      <c r="C37" s="373">
        <v>711</v>
      </c>
      <c r="D37" s="373">
        <v>13</v>
      </c>
      <c r="E37" s="373">
        <v>0</v>
      </c>
      <c r="F37" s="373">
        <v>176</v>
      </c>
      <c r="G37" s="373">
        <f t="shared" si="0"/>
        <v>900</v>
      </c>
      <c r="H37" s="373">
        <v>711</v>
      </c>
      <c r="I37" s="373">
        <v>13</v>
      </c>
      <c r="J37" s="373">
        <v>0</v>
      </c>
      <c r="K37" s="373">
        <v>176</v>
      </c>
      <c r="L37" s="373">
        <f t="shared" si="1"/>
        <v>900</v>
      </c>
      <c r="M37" s="373"/>
      <c r="N37" s="373"/>
    </row>
    <row r="38" spans="1:14" s="14" customFormat="1">
      <c r="A38" s="146">
        <v>28</v>
      </c>
      <c r="B38" s="146" t="s">
        <v>917</v>
      </c>
      <c r="C38" s="373">
        <v>947</v>
      </c>
      <c r="D38" s="373">
        <v>11</v>
      </c>
      <c r="E38" s="373">
        <v>0</v>
      </c>
      <c r="F38" s="373">
        <v>46</v>
      </c>
      <c r="G38" s="373">
        <f t="shared" si="0"/>
        <v>1004</v>
      </c>
      <c r="H38" s="373">
        <v>947</v>
      </c>
      <c r="I38" s="373">
        <v>11</v>
      </c>
      <c r="J38" s="373">
        <v>0</v>
      </c>
      <c r="K38" s="373">
        <v>46</v>
      </c>
      <c r="L38" s="373">
        <f t="shared" si="1"/>
        <v>1004</v>
      </c>
      <c r="M38" s="373"/>
      <c r="N38" s="373"/>
    </row>
    <row r="39" spans="1:14" s="14" customFormat="1">
      <c r="A39" s="146">
        <v>29</v>
      </c>
      <c r="B39" s="146" t="s">
        <v>918</v>
      </c>
      <c r="C39" s="373">
        <v>878</v>
      </c>
      <c r="D39" s="373">
        <v>2</v>
      </c>
      <c r="E39" s="373">
        <v>0</v>
      </c>
      <c r="F39" s="373">
        <v>3</v>
      </c>
      <c r="G39" s="373">
        <f t="shared" si="0"/>
        <v>883</v>
      </c>
      <c r="H39" s="373">
        <v>878</v>
      </c>
      <c r="I39" s="373">
        <v>2</v>
      </c>
      <c r="J39" s="373">
        <v>0</v>
      </c>
      <c r="K39" s="373">
        <v>3</v>
      </c>
      <c r="L39" s="373">
        <f t="shared" si="1"/>
        <v>883</v>
      </c>
      <c r="M39" s="373"/>
      <c r="N39" s="373"/>
    </row>
    <row r="40" spans="1:14" s="14" customFormat="1">
      <c r="A40" s="146">
        <v>30</v>
      </c>
      <c r="B40" s="146" t="s">
        <v>919</v>
      </c>
      <c r="C40" s="373">
        <v>464</v>
      </c>
      <c r="D40" s="373">
        <v>8</v>
      </c>
      <c r="E40" s="373">
        <v>0</v>
      </c>
      <c r="F40" s="373">
        <v>10</v>
      </c>
      <c r="G40" s="373">
        <f t="shared" si="0"/>
        <v>482</v>
      </c>
      <c r="H40" s="373">
        <v>464</v>
      </c>
      <c r="I40" s="373">
        <v>8</v>
      </c>
      <c r="J40" s="373">
        <v>0</v>
      </c>
      <c r="K40" s="373">
        <v>10</v>
      </c>
      <c r="L40" s="373">
        <f t="shared" si="1"/>
        <v>482</v>
      </c>
      <c r="M40" s="373"/>
      <c r="N40" s="373"/>
    </row>
    <row r="41" spans="1:14" s="14" customFormat="1">
      <c r="A41" s="146">
        <v>31</v>
      </c>
      <c r="B41" s="146" t="s">
        <v>920</v>
      </c>
      <c r="C41" s="373">
        <v>231</v>
      </c>
      <c r="D41" s="373">
        <v>0</v>
      </c>
      <c r="E41" s="373">
        <v>0</v>
      </c>
      <c r="F41" s="373">
        <v>1</v>
      </c>
      <c r="G41" s="373">
        <f t="shared" si="0"/>
        <v>232</v>
      </c>
      <c r="H41" s="373">
        <v>231</v>
      </c>
      <c r="I41" s="373">
        <v>0</v>
      </c>
      <c r="J41" s="373">
        <v>0</v>
      </c>
      <c r="K41" s="373">
        <v>1</v>
      </c>
      <c r="L41" s="373">
        <f t="shared" si="1"/>
        <v>232</v>
      </c>
      <c r="M41" s="373"/>
      <c r="N41" s="373"/>
    </row>
    <row r="42" spans="1:14" s="14" customFormat="1">
      <c r="A42" s="146">
        <v>32</v>
      </c>
      <c r="B42" s="146" t="s">
        <v>921</v>
      </c>
      <c r="C42" s="373">
        <v>289</v>
      </c>
      <c r="D42" s="373">
        <v>0</v>
      </c>
      <c r="E42" s="373">
        <v>0</v>
      </c>
      <c r="F42" s="373">
        <v>0</v>
      </c>
      <c r="G42" s="373">
        <f t="shared" si="0"/>
        <v>289</v>
      </c>
      <c r="H42" s="373">
        <v>289</v>
      </c>
      <c r="I42" s="373">
        <v>0</v>
      </c>
      <c r="J42" s="373">
        <v>0</v>
      </c>
      <c r="K42" s="373">
        <v>0</v>
      </c>
      <c r="L42" s="373">
        <f t="shared" si="1"/>
        <v>289</v>
      </c>
      <c r="M42" s="373"/>
      <c r="N42" s="373"/>
    </row>
    <row r="43" spans="1:14" s="14" customFormat="1">
      <c r="A43" s="146">
        <v>33</v>
      </c>
      <c r="B43" s="146" t="s">
        <v>922</v>
      </c>
      <c r="C43" s="373">
        <v>875</v>
      </c>
      <c r="D43" s="373">
        <v>0</v>
      </c>
      <c r="E43" s="373">
        <v>0</v>
      </c>
      <c r="F43" s="373">
        <v>1</v>
      </c>
      <c r="G43" s="373">
        <f t="shared" si="0"/>
        <v>876</v>
      </c>
      <c r="H43" s="373">
        <v>875</v>
      </c>
      <c r="I43" s="373">
        <v>0</v>
      </c>
      <c r="J43" s="373">
        <v>0</v>
      </c>
      <c r="K43" s="373">
        <v>1</v>
      </c>
      <c r="L43" s="373">
        <f t="shared" si="1"/>
        <v>876</v>
      </c>
      <c r="M43" s="373"/>
      <c r="N43" s="373"/>
    </row>
    <row r="44" spans="1:14" s="14" customFormat="1">
      <c r="A44" s="146">
        <v>34</v>
      </c>
      <c r="B44" s="146" t="s">
        <v>923</v>
      </c>
      <c r="C44" s="373">
        <v>511</v>
      </c>
      <c r="D44" s="373">
        <v>5</v>
      </c>
      <c r="E44" s="373">
        <v>0</v>
      </c>
      <c r="F44" s="373">
        <v>0</v>
      </c>
      <c r="G44" s="373">
        <f t="shared" si="0"/>
        <v>516</v>
      </c>
      <c r="H44" s="373">
        <v>511</v>
      </c>
      <c r="I44" s="373">
        <v>5</v>
      </c>
      <c r="J44" s="373">
        <v>0</v>
      </c>
      <c r="K44" s="373">
        <v>0</v>
      </c>
      <c r="L44" s="373">
        <f t="shared" si="1"/>
        <v>516</v>
      </c>
      <c r="M44" s="373"/>
      <c r="N44" s="373"/>
    </row>
    <row r="45" spans="1:14" s="14" customFormat="1">
      <c r="A45" s="146">
        <v>35</v>
      </c>
      <c r="B45" s="146" t="s">
        <v>924</v>
      </c>
      <c r="C45" s="373">
        <v>753</v>
      </c>
      <c r="D45" s="373">
        <v>3</v>
      </c>
      <c r="E45" s="373">
        <v>0</v>
      </c>
      <c r="F45" s="373">
        <v>0</v>
      </c>
      <c r="G45" s="373">
        <f t="shared" si="0"/>
        <v>756</v>
      </c>
      <c r="H45" s="373">
        <v>753</v>
      </c>
      <c r="I45" s="373">
        <v>3</v>
      </c>
      <c r="J45" s="373">
        <v>0</v>
      </c>
      <c r="K45" s="373">
        <v>0</v>
      </c>
      <c r="L45" s="373">
        <f t="shared" si="1"/>
        <v>756</v>
      </c>
      <c r="M45" s="373"/>
      <c r="N45" s="373"/>
    </row>
    <row r="46" spans="1:14" s="14" customFormat="1">
      <c r="A46" s="146">
        <v>36</v>
      </c>
      <c r="B46" s="146" t="s">
        <v>925</v>
      </c>
      <c r="C46" s="373">
        <v>520</v>
      </c>
      <c r="D46" s="373">
        <v>2</v>
      </c>
      <c r="E46" s="373">
        <v>0</v>
      </c>
      <c r="F46" s="373">
        <v>0</v>
      </c>
      <c r="G46" s="373">
        <f t="shared" si="0"/>
        <v>522</v>
      </c>
      <c r="H46" s="373">
        <v>520</v>
      </c>
      <c r="I46" s="373">
        <v>2</v>
      </c>
      <c r="J46" s="373">
        <v>0</v>
      </c>
      <c r="K46" s="373">
        <v>0</v>
      </c>
      <c r="L46" s="373">
        <f t="shared" si="1"/>
        <v>522</v>
      </c>
      <c r="M46" s="373"/>
      <c r="N46" s="373"/>
    </row>
    <row r="47" spans="1:14" s="14" customFormat="1">
      <c r="A47" s="146">
        <v>37</v>
      </c>
      <c r="B47" s="146" t="s">
        <v>926</v>
      </c>
      <c r="C47" s="373">
        <v>625</v>
      </c>
      <c r="D47" s="373">
        <v>29</v>
      </c>
      <c r="E47" s="373">
        <v>0</v>
      </c>
      <c r="F47" s="373">
        <v>47</v>
      </c>
      <c r="G47" s="373">
        <f t="shared" si="0"/>
        <v>701</v>
      </c>
      <c r="H47" s="373">
        <v>625</v>
      </c>
      <c r="I47" s="373">
        <v>29</v>
      </c>
      <c r="J47" s="373">
        <v>0</v>
      </c>
      <c r="K47" s="373">
        <v>47</v>
      </c>
      <c r="L47" s="373">
        <f t="shared" si="1"/>
        <v>701</v>
      </c>
      <c r="M47" s="373"/>
      <c r="N47" s="373"/>
    </row>
    <row r="48" spans="1:14" s="14" customFormat="1">
      <c r="A48" s="146">
        <v>38</v>
      </c>
      <c r="B48" s="146" t="s">
        <v>927</v>
      </c>
      <c r="C48" s="373">
        <v>731</v>
      </c>
      <c r="D48" s="373">
        <v>8</v>
      </c>
      <c r="E48" s="373">
        <v>0</v>
      </c>
      <c r="F48" s="373">
        <v>8</v>
      </c>
      <c r="G48" s="373">
        <f t="shared" si="0"/>
        <v>747</v>
      </c>
      <c r="H48" s="373">
        <v>731</v>
      </c>
      <c r="I48" s="373">
        <v>8</v>
      </c>
      <c r="J48" s="373">
        <v>0</v>
      </c>
      <c r="K48" s="373">
        <v>8</v>
      </c>
      <c r="L48" s="373">
        <f t="shared" si="1"/>
        <v>747</v>
      </c>
      <c r="M48" s="373"/>
      <c r="N48" s="373"/>
    </row>
    <row r="49" spans="1:15">
      <c r="A49" s="668" t="s">
        <v>14</v>
      </c>
      <c r="B49" s="669"/>
      <c r="C49" s="375">
        <f>SUM(C11:C48)</f>
        <v>29148</v>
      </c>
      <c r="D49" s="375">
        <f>SUM(D11:D48)</f>
        <v>323</v>
      </c>
      <c r="E49" s="375">
        <f>SUM(E11:E48)</f>
        <v>0</v>
      </c>
      <c r="F49" s="375">
        <f>SUM(F11:F48)</f>
        <v>1174</v>
      </c>
      <c r="G49" s="373">
        <f t="shared" si="0"/>
        <v>30645</v>
      </c>
      <c r="H49" s="375">
        <f>SUM(H11:H48)</f>
        <v>29148</v>
      </c>
      <c r="I49" s="375">
        <f>SUM(I11:I48)</f>
        <v>323</v>
      </c>
      <c r="J49" s="375">
        <f>SUM(J11:J48)</f>
        <v>0</v>
      </c>
      <c r="K49" s="375">
        <f>SUM(K11:K48)</f>
        <v>1174</v>
      </c>
      <c r="L49" s="373">
        <f t="shared" si="1"/>
        <v>30645</v>
      </c>
      <c r="M49" s="375"/>
      <c r="N49" s="375"/>
      <c r="O49" s="14"/>
    </row>
    <row r="50" spans="1:15">
      <c r="A50" s="11"/>
      <c r="B50" s="12"/>
      <c r="C50" s="12"/>
      <c r="D50" s="12"/>
      <c r="E50" s="12"/>
      <c r="F50" s="12"/>
      <c r="G50" s="12"/>
      <c r="H50" s="12"/>
      <c r="I50" s="12"/>
      <c r="J50" s="12"/>
      <c r="K50" s="12"/>
      <c r="L50" s="620"/>
      <c r="M50" s="12"/>
      <c r="N50" s="12"/>
    </row>
    <row r="51" spans="1:15">
      <c r="A51" s="10" t="s">
        <v>7</v>
      </c>
      <c r="L51" s="617"/>
      <c r="M51">
        <f>L49+289</f>
        <v>30934</v>
      </c>
    </row>
    <row r="52" spans="1:15">
      <c r="A52" t="s">
        <v>8</v>
      </c>
    </row>
    <row r="53" spans="1:15">
      <c r="A53" t="s">
        <v>9</v>
      </c>
      <c r="L53" s="11" t="s">
        <v>10</v>
      </c>
      <c r="M53" s="11"/>
      <c r="N53" s="11" t="s">
        <v>10</v>
      </c>
    </row>
    <row r="54" spans="1:15">
      <c r="A54" s="15" t="s">
        <v>418</v>
      </c>
      <c r="J54" s="11"/>
      <c r="K54" s="11"/>
      <c r="L54" s="11"/>
    </row>
    <row r="55" spans="1:15">
      <c r="A55" s="781" t="s">
        <v>419</v>
      </c>
      <c r="B55" s="781"/>
      <c r="C55" s="781"/>
      <c r="D55" s="781"/>
      <c r="E55" s="781"/>
      <c r="F55" s="12"/>
      <c r="G55" s="12"/>
      <c r="H55" s="12"/>
      <c r="I55" s="12"/>
      <c r="J55" s="12"/>
      <c r="K55" s="12"/>
      <c r="L55" s="12"/>
      <c r="M55" s="12"/>
    </row>
    <row r="56" spans="1:15">
      <c r="E56" s="12"/>
      <c r="F56" s="12"/>
      <c r="G56" s="12"/>
      <c r="H56" s="12"/>
      <c r="I56" s="12"/>
      <c r="J56" s="12"/>
      <c r="K56" s="12"/>
      <c r="L56" s="12"/>
      <c r="M56" s="12"/>
      <c r="N56" s="12"/>
    </row>
    <row r="59" spans="1:15">
      <c r="K59" s="719" t="s">
        <v>885</v>
      </c>
      <c r="L59" s="719"/>
      <c r="M59" s="719"/>
      <c r="N59" s="719"/>
      <c r="O59" s="719"/>
    </row>
    <row r="60" spans="1:15">
      <c r="K60" s="719"/>
      <c r="L60" s="719"/>
      <c r="M60" s="719"/>
      <c r="N60" s="719"/>
      <c r="O60" s="719"/>
    </row>
    <row r="61" spans="1:15">
      <c r="K61" s="719"/>
      <c r="L61" s="719"/>
      <c r="M61" s="719"/>
      <c r="N61" s="719"/>
      <c r="O61" s="719"/>
    </row>
    <row r="62" spans="1:15">
      <c r="K62" s="719"/>
      <c r="L62" s="719"/>
      <c r="M62" s="719"/>
      <c r="N62" s="719"/>
      <c r="O62" s="719"/>
    </row>
  </sheetData>
  <mergeCells count="15">
    <mergeCell ref="D1:J1"/>
    <mergeCell ref="A2:N2"/>
    <mergeCell ref="A3:N3"/>
    <mergeCell ref="A5:N5"/>
    <mergeCell ref="L7:N7"/>
    <mergeCell ref="A7:B7"/>
    <mergeCell ref="A49:B49"/>
    <mergeCell ref="K59:O62"/>
    <mergeCell ref="A55:E55"/>
    <mergeCell ref="M8:M9"/>
    <mergeCell ref="N8:N9"/>
    <mergeCell ref="A8:A9"/>
    <mergeCell ref="B8:B9"/>
    <mergeCell ref="C8:G8"/>
    <mergeCell ref="H8:L8"/>
  </mergeCells>
  <phoneticPr fontId="0" type="noConversion"/>
  <printOptions horizontalCentered="1"/>
  <pageMargins left="0.70866141732283472" right="0.70866141732283472" top="0.23622047244094491" bottom="0" header="0.31496062992125984" footer="0.31496062992125984"/>
  <pageSetup paperSize="9" scale="76" orientation="landscape"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R63"/>
  <sheetViews>
    <sheetView topLeftCell="A37" zoomScaleSheetLayoutView="80" workbookViewId="0">
      <selection activeCell="Q30" sqref="Q30"/>
    </sheetView>
  </sheetViews>
  <sheetFormatPr defaultRowHeight="12.75"/>
  <cols>
    <col min="1" max="1" width="6.5703125" customWidth="1"/>
    <col min="2" max="2" width="14.28515625"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8" ht="12.75" customHeight="1">
      <c r="D1" s="708"/>
      <c r="E1" s="708"/>
      <c r="F1" s="708"/>
      <c r="G1" s="708"/>
      <c r="H1" s="708"/>
      <c r="I1" s="708"/>
      <c r="J1" s="708"/>
      <c r="M1" s="96" t="s">
        <v>242</v>
      </c>
    </row>
    <row r="2" spans="1:18" ht="15">
      <c r="A2" s="782" t="s">
        <v>0</v>
      </c>
      <c r="B2" s="782"/>
      <c r="C2" s="782"/>
      <c r="D2" s="782"/>
      <c r="E2" s="782"/>
      <c r="F2" s="782"/>
      <c r="G2" s="782"/>
      <c r="H2" s="782"/>
      <c r="I2" s="782"/>
      <c r="J2" s="782"/>
      <c r="K2" s="782"/>
      <c r="L2" s="782"/>
      <c r="M2" s="782"/>
      <c r="N2" s="782"/>
    </row>
    <row r="3" spans="1:18" ht="20.25">
      <c r="A3" s="705" t="s">
        <v>734</v>
      </c>
      <c r="B3" s="705"/>
      <c r="C3" s="705"/>
      <c r="D3" s="705"/>
      <c r="E3" s="705"/>
      <c r="F3" s="705"/>
      <c r="G3" s="705"/>
      <c r="H3" s="705"/>
      <c r="I3" s="705"/>
      <c r="J3" s="705"/>
      <c r="K3" s="705"/>
      <c r="L3" s="705"/>
      <c r="M3" s="705"/>
      <c r="N3" s="705"/>
    </row>
    <row r="4" spans="1:18" ht="11.25" customHeight="1"/>
    <row r="5" spans="1:18" ht="15.75">
      <c r="A5" s="706" t="s">
        <v>789</v>
      </c>
      <c r="B5" s="706"/>
      <c r="C5" s="706"/>
      <c r="D5" s="706"/>
      <c r="E5" s="706"/>
      <c r="F5" s="706"/>
      <c r="G5" s="706"/>
      <c r="H5" s="706"/>
      <c r="I5" s="706"/>
      <c r="J5" s="706"/>
      <c r="K5" s="706"/>
      <c r="L5" s="706"/>
      <c r="M5" s="706"/>
      <c r="N5" s="706"/>
    </row>
    <row r="7" spans="1:18">
      <c r="A7" s="707" t="s">
        <v>886</v>
      </c>
      <c r="B7" s="707"/>
      <c r="L7" s="776" t="s">
        <v>1132</v>
      </c>
      <c r="M7" s="776"/>
      <c r="N7" s="776"/>
      <c r="O7" s="104"/>
    </row>
    <row r="8" spans="1:18" ht="15.75" customHeight="1">
      <c r="A8" s="777" t="s">
        <v>2</v>
      </c>
      <c r="B8" s="777" t="s">
        <v>3</v>
      </c>
      <c r="C8" s="677" t="s">
        <v>4</v>
      </c>
      <c r="D8" s="677"/>
      <c r="E8" s="677"/>
      <c r="F8" s="668"/>
      <c r="G8" s="668"/>
      <c r="H8" s="677" t="s">
        <v>95</v>
      </c>
      <c r="I8" s="677"/>
      <c r="J8" s="677"/>
      <c r="K8" s="677"/>
      <c r="L8" s="677"/>
      <c r="M8" s="777" t="s">
        <v>125</v>
      </c>
      <c r="N8" s="688" t="s">
        <v>126</v>
      </c>
    </row>
    <row r="9" spans="1:18" ht="51">
      <c r="A9" s="778"/>
      <c r="B9" s="778"/>
      <c r="C9" s="5" t="s">
        <v>5</v>
      </c>
      <c r="D9" s="5" t="s">
        <v>6</v>
      </c>
      <c r="E9" s="5" t="s">
        <v>346</v>
      </c>
      <c r="F9" s="5" t="s">
        <v>93</v>
      </c>
      <c r="G9" s="5" t="s">
        <v>108</v>
      </c>
      <c r="H9" s="5" t="s">
        <v>5</v>
      </c>
      <c r="I9" s="5" t="s">
        <v>6</v>
      </c>
      <c r="J9" s="5" t="s">
        <v>346</v>
      </c>
      <c r="K9" s="7" t="s">
        <v>93</v>
      </c>
      <c r="L9" s="7" t="s">
        <v>109</v>
      </c>
      <c r="M9" s="778"/>
      <c r="N9" s="688"/>
      <c r="R9" s="12"/>
    </row>
    <row r="10" spans="1:18" s="14" customFormat="1">
      <c r="A10" s="5">
        <v>1</v>
      </c>
      <c r="B10" s="5">
        <v>2</v>
      </c>
      <c r="C10" s="5">
        <v>3</v>
      </c>
      <c r="D10" s="5">
        <v>4</v>
      </c>
      <c r="E10" s="5">
        <v>5</v>
      </c>
      <c r="F10" s="5">
        <v>6</v>
      </c>
      <c r="G10" s="5">
        <v>7</v>
      </c>
      <c r="H10" s="5">
        <v>8</v>
      </c>
      <c r="I10" s="5">
        <v>9</v>
      </c>
      <c r="J10" s="5">
        <v>10</v>
      </c>
      <c r="K10" s="333">
        <v>11</v>
      </c>
      <c r="L10" s="103">
        <v>12</v>
      </c>
      <c r="M10" s="103">
        <v>13</v>
      </c>
      <c r="N10" s="333">
        <v>14</v>
      </c>
    </row>
    <row r="11" spans="1:18" s="14" customFormat="1">
      <c r="A11" s="146">
        <v>1</v>
      </c>
      <c r="B11" s="146" t="s">
        <v>890</v>
      </c>
      <c r="C11" s="373">
        <v>20</v>
      </c>
      <c r="D11" s="373">
        <v>0</v>
      </c>
      <c r="E11" s="373">
        <v>0</v>
      </c>
      <c r="F11" s="373">
        <v>0</v>
      </c>
      <c r="G11" s="373">
        <f>C11+D11+E11+F11</f>
        <v>20</v>
      </c>
      <c r="H11" s="373">
        <v>20</v>
      </c>
      <c r="I11" s="373">
        <v>0</v>
      </c>
      <c r="J11" s="373">
        <v>0</v>
      </c>
      <c r="K11" s="375">
        <v>0</v>
      </c>
      <c r="L11" s="377">
        <f>SUM(H11:K11)</f>
        <v>20</v>
      </c>
      <c r="M11" s="377"/>
      <c r="N11" s="375"/>
    </row>
    <row r="12" spans="1:18" s="14" customFormat="1">
      <c r="A12" s="146">
        <v>2</v>
      </c>
      <c r="B12" s="146" t="s">
        <v>891</v>
      </c>
      <c r="C12" s="373">
        <v>9</v>
      </c>
      <c r="D12" s="373">
        <v>0</v>
      </c>
      <c r="E12" s="373">
        <v>0</v>
      </c>
      <c r="F12" s="373">
        <v>0</v>
      </c>
      <c r="G12" s="373">
        <f t="shared" ref="G12:G48" si="0">C12+D12+E12+F12</f>
        <v>9</v>
      </c>
      <c r="H12" s="373">
        <v>9</v>
      </c>
      <c r="I12" s="373">
        <v>0</v>
      </c>
      <c r="J12" s="373">
        <v>0</v>
      </c>
      <c r="K12" s="375">
        <v>0</v>
      </c>
      <c r="L12" s="377">
        <f t="shared" ref="L12:L49" si="1">SUM(H12:K12)</f>
        <v>9</v>
      </c>
      <c r="M12" s="377"/>
      <c r="N12" s="375"/>
    </row>
    <row r="13" spans="1:18" s="14" customFormat="1">
      <c r="A13" s="146">
        <v>3</v>
      </c>
      <c r="B13" s="146" t="s">
        <v>892</v>
      </c>
      <c r="C13" s="373">
        <v>0</v>
      </c>
      <c r="D13" s="373">
        <v>1</v>
      </c>
      <c r="E13" s="373">
        <v>0</v>
      </c>
      <c r="F13" s="373">
        <v>0</v>
      </c>
      <c r="G13" s="373">
        <f t="shared" si="0"/>
        <v>1</v>
      </c>
      <c r="H13" s="373">
        <v>0</v>
      </c>
      <c r="I13" s="373">
        <v>1</v>
      </c>
      <c r="J13" s="373">
        <v>0</v>
      </c>
      <c r="K13" s="375">
        <v>0</v>
      </c>
      <c r="L13" s="377">
        <f t="shared" si="1"/>
        <v>1</v>
      </c>
      <c r="M13" s="377"/>
      <c r="N13" s="375"/>
    </row>
    <row r="14" spans="1:18" s="14" customFormat="1">
      <c r="A14" s="146">
        <v>4</v>
      </c>
      <c r="B14" s="146" t="s">
        <v>893</v>
      </c>
      <c r="C14" s="373">
        <v>15</v>
      </c>
      <c r="D14" s="373">
        <v>8</v>
      </c>
      <c r="E14" s="373">
        <v>0</v>
      </c>
      <c r="F14" s="373">
        <v>0</v>
      </c>
      <c r="G14" s="373">
        <f t="shared" si="0"/>
        <v>23</v>
      </c>
      <c r="H14" s="373">
        <v>15</v>
      </c>
      <c r="I14" s="373">
        <v>8</v>
      </c>
      <c r="J14" s="373">
        <v>0</v>
      </c>
      <c r="K14" s="375">
        <v>0</v>
      </c>
      <c r="L14" s="377">
        <f t="shared" si="1"/>
        <v>23</v>
      </c>
      <c r="M14" s="377"/>
      <c r="N14" s="375"/>
    </row>
    <row r="15" spans="1:18" s="14" customFormat="1">
      <c r="A15" s="146">
        <v>5</v>
      </c>
      <c r="B15" s="146" t="s">
        <v>894</v>
      </c>
      <c r="C15" s="373">
        <v>12</v>
      </c>
      <c r="D15" s="373">
        <v>1</v>
      </c>
      <c r="E15" s="373">
        <v>0</v>
      </c>
      <c r="F15" s="373">
        <v>0</v>
      </c>
      <c r="G15" s="373">
        <f t="shared" si="0"/>
        <v>13</v>
      </c>
      <c r="H15" s="373">
        <v>12</v>
      </c>
      <c r="I15" s="373">
        <v>1</v>
      </c>
      <c r="J15" s="373">
        <v>0</v>
      </c>
      <c r="K15" s="375">
        <v>0</v>
      </c>
      <c r="L15" s="377">
        <f t="shared" si="1"/>
        <v>13</v>
      </c>
      <c r="M15" s="377"/>
      <c r="N15" s="375"/>
    </row>
    <row r="16" spans="1:18" s="14" customFormat="1">
      <c r="A16" s="146">
        <v>6</v>
      </c>
      <c r="B16" s="146" t="s">
        <v>895</v>
      </c>
      <c r="C16" s="373">
        <v>8</v>
      </c>
      <c r="D16" s="373">
        <v>0</v>
      </c>
      <c r="E16" s="373">
        <v>0</v>
      </c>
      <c r="F16" s="373">
        <v>0</v>
      </c>
      <c r="G16" s="373">
        <f t="shared" si="0"/>
        <v>8</v>
      </c>
      <c r="H16" s="373">
        <v>8</v>
      </c>
      <c r="I16" s="373">
        <v>0</v>
      </c>
      <c r="J16" s="373">
        <v>0</v>
      </c>
      <c r="K16" s="375">
        <v>0</v>
      </c>
      <c r="L16" s="377">
        <f t="shared" si="1"/>
        <v>8</v>
      </c>
      <c r="M16" s="377"/>
      <c r="N16" s="375"/>
    </row>
    <row r="17" spans="1:14" s="14" customFormat="1">
      <c r="A17" s="146">
        <v>7</v>
      </c>
      <c r="B17" s="146" t="s">
        <v>896</v>
      </c>
      <c r="C17" s="373">
        <v>13</v>
      </c>
      <c r="D17" s="373">
        <v>0</v>
      </c>
      <c r="E17" s="373">
        <v>0</v>
      </c>
      <c r="F17" s="373">
        <v>0</v>
      </c>
      <c r="G17" s="373">
        <f t="shared" si="0"/>
        <v>13</v>
      </c>
      <c r="H17" s="373">
        <v>13</v>
      </c>
      <c r="I17" s="373">
        <v>0</v>
      </c>
      <c r="J17" s="373">
        <v>0</v>
      </c>
      <c r="K17" s="375">
        <v>0</v>
      </c>
      <c r="L17" s="377">
        <f t="shared" si="1"/>
        <v>13</v>
      </c>
      <c r="M17" s="377"/>
      <c r="N17" s="375"/>
    </row>
    <row r="18" spans="1:14" s="14" customFormat="1">
      <c r="A18" s="146">
        <v>8</v>
      </c>
      <c r="B18" s="146" t="s">
        <v>897</v>
      </c>
      <c r="C18" s="373">
        <v>7</v>
      </c>
      <c r="D18" s="373">
        <v>0</v>
      </c>
      <c r="E18" s="373">
        <v>0</v>
      </c>
      <c r="F18" s="373">
        <v>0</v>
      </c>
      <c r="G18" s="373">
        <f t="shared" si="0"/>
        <v>7</v>
      </c>
      <c r="H18" s="373">
        <v>7</v>
      </c>
      <c r="I18" s="373">
        <v>0</v>
      </c>
      <c r="J18" s="373">
        <v>0</v>
      </c>
      <c r="K18" s="375">
        <v>0</v>
      </c>
      <c r="L18" s="377">
        <f t="shared" si="1"/>
        <v>7</v>
      </c>
      <c r="M18" s="377"/>
      <c r="N18" s="375"/>
    </row>
    <row r="19" spans="1:14" s="14" customFormat="1">
      <c r="A19" s="146">
        <v>9</v>
      </c>
      <c r="B19" s="146" t="s">
        <v>898</v>
      </c>
      <c r="C19" s="373">
        <v>4</v>
      </c>
      <c r="D19" s="373">
        <v>0</v>
      </c>
      <c r="E19" s="373">
        <v>0</v>
      </c>
      <c r="F19" s="373">
        <v>0</v>
      </c>
      <c r="G19" s="373">
        <f t="shared" si="0"/>
        <v>4</v>
      </c>
      <c r="H19" s="373">
        <v>4</v>
      </c>
      <c r="I19" s="373">
        <v>0</v>
      </c>
      <c r="J19" s="373">
        <v>0</v>
      </c>
      <c r="K19" s="375">
        <v>0</v>
      </c>
      <c r="L19" s="377">
        <f t="shared" si="1"/>
        <v>4</v>
      </c>
      <c r="M19" s="377"/>
      <c r="N19" s="375"/>
    </row>
    <row r="20" spans="1:14" s="14" customFormat="1">
      <c r="A20" s="146">
        <v>10</v>
      </c>
      <c r="B20" s="146" t="s">
        <v>899</v>
      </c>
      <c r="C20" s="373">
        <v>3</v>
      </c>
      <c r="D20" s="373">
        <v>0</v>
      </c>
      <c r="E20" s="373">
        <v>0</v>
      </c>
      <c r="F20" s="373">
        <v>0</v>
      </c>
      <c r="G20" s="373">
        <f t="shared" si="0"/>
        <v>3</v>
      </c>
      <c r="H20" s="373">
        <v>3</v>
      </c>
      <c r="I20" s="373">
        <v>0</v>
      </c>
      <c r="J20" s="373">
        <v>0</v>
      </c>
      <c r="K20" s="375">
        <v>0</v>
      </c>
      <c r="L20" s="377">
        <f t="shared" si="1"/>
        <v>3</v>
      </c>
      <c r="M20" s="377"/>
      <c r="N20" s="375"/>
    </row>
    <row r="21" spans="1:14" s="14" customFormat="1">
      <c r="A21" s="146">
        <v>11</v>
      </c>
      <c r="B21" s="146" t="s">
        <v>900</v>
      </c>
      <c r="C21" s="373">
        <v>14</v>
      </c>
      <c r="D21" s="373">
        <v>0</v>
      </c>
      <c r="E21" s="373">
        <v>0</v>
      </c>
      <c r="F21" s="373">
        <v>0</v>
      </c>
      <c r="G21" s="373">
        <f t="shared" si="0"/>
        <v>14</v>
      </c>
      <c r="H21" s="373">
        <v>14</v>
      </c>
      <c r="I21" s="373">
        <v>0</v>
      </c>
      <c r="J21" s="373">
        <v>0</v>
      </c>
      <c r="K21" s="375">
        <v>0</v>
      </c>
      <c r="L21" s="377">
        <f t="shared" si="1"/>
        <v>14</v>
      </c>
      <c r="M21" s="377"/>
      <c r="N21" s="375"/>
    </row>
    <row r="22" spans="1:14" s="14" customFormat="1">
      <c r="A22" s="146">
        <v>12</v>
      </c>
      <c r="B22" s="146" t="s">
        <v>901</v>
      </c>
      <c r="C22" s="373">
        <v>26</v>
      </c>
      <c r="D22" s="373">
        <v>0</v>
      </c>
      <c r="E22" s="373">
        <v>0</v>
      </c>
      <c r="F22" s="373">
        <v>0</v>
      </c>
      <c r="G22" s="373">
        <f t="shared" si="0"/>
        <v>26</v>
      </c>
      <c r="H22" s="373">
        <v>26</v>
      </c>
      <c r="I22" s="373">
        <v>0</v>
      </c>
      <c r="J22" s="373">
        <v>0</v>
      </c>
      <c r="K22" s="375">
        <v>0</v>
      </c>
      <c r="L22" s="377">
        <f t="shared" si="1"/>
        <v>26</v>
      </c>
      <c r="M22" s="377"/>
      <c r="N22" s="375"/>
    </row>
    <row r="23" spans="1:14" s="14" customFormat="1">
      <c r="A23" s="146">
        <v>13</v>
      </c>
      <c r="B23" s="146" t="s">
        <v>902</v>
      </c>
      <c r="C23" s="373">
        <v>17</v>
      </c>
      <c r="D23" s="373">
        <v>3</v>
      </c>
      <c r="E23" s="373">
        <v>0</v>
      </c>
      <c r="F23" s="373">
        <v>0</v>
      </c>
      <c r="G23" s="373">
        <f t="shared" si="0"/>
        <v>20</v>
      </c>
      <c r="H23" s="373">
        <v>17</v>
      </c>
      <c r="I23" s="373">
        <v>3</v>
      </c>
      <c r="J23" s="373">
        <v>0</v>
      </c>
      <c r="K23" s="375">
        <v>0</v>
      </c>
      <c r="L23" s="377">
        <f t="shared" si="1"/>
        <v>20</v>
      </c>
      <c r="M23" s="377"/>
      <c r="N23" s="375"/>
    </row>
    <row r="24" spans="1:14" s="14" customFormat="1">
      <c r="A24" s="146">
        <v>14</v>
      </c>
      <c r="B24" s="146" t="s">
        <v>903</v>
      </c>
      <c r="C24" s="373">
        <v>4</v>
      </c>
      <c r="D24" s="373">
        <v>2</v>
      </c>
      <c r="E24" s="373">
        <v>0</v>
      </c>
      <c r="F24" s="373">
        <v>0</v>
      </c>
      <c r="G24" s="373">
        <f t="shared" si="0"/>
        <v>6</v>
      </c>
      <c r="H24" s="373">
        <v>4</v>
      </c>
      <c r="I24" s="373">
        <v>2</v>
      </c>
      <c r="J24" s="373">
        <v>0</v>
      </c>
      <c r="K24" s="375">
        <v>0</v>
      </c>
      <c r="L24" s="377">
        <f t="shared" si="1"/>
        <v>6</v>
      </c>
      <c r="M24" s="377"/>
      <c r="N24" s="375"/>
    </row>
    <row r="25" spans="1:14" s="14" customFormat="1">
      <c r="A25" s="146">
        <v>15</v>
      </c>
      <c r="B25" s="146" t="s">
        <v>904</v>
      </c>
      <c r="C25" s="373">
        <v>5</v>
      </c>
      <c r="D25" s="373">
        <v>0</v>
      </c>
      <c r="E25" s="373">
        <v>0</v>
      </c>
      <c r="F25" s="373">
        <v>0</v>
      </c>
      <c r="G25" s="373">
        <f t="shared" si="0"/>
        <v>5</v>
      </c>
      <c r="H25" s="373">
        <v>5</v>
      </c>
      <c r="I25" s="373">
        <v>0</v>
      </c>
      <c r="J25" s="373">
        <v>0</v>
      </c>
      <c r="K25" s="375">
        <v>0</v>
      </c>
      <c r="L25" s="377">
        <f t="shared" si="1"/>
        <v>5</v>
      </c>
      <c r="M25" s="377"/>
      <c r="N25" s="375"/>
    </row>
    <row r="26" spans="1:14" s="14" customFormat="1">
      <c r="A26" s="146">
        <v>16</v>
      </c>
      <c r="B26" s="146" t="s">
        <v>905</v>
      </c>
      <c r="C26" s="373">
        <v>8</v>
      </c>
      <c r="D26" s="373">
        <v>0</v>
      </c>
      <c r="E26" s="373">
        <v>0</v>
      </c>
      <c r="F26" s="373">
        <v>0</v>
      </c>
      <c r="G26" s="373">
        <f t="shared" si="0"/>
        <v>8</v>
      </c>
      <c r="H26" s="373">
        <v>8</v>
      </c>
      <c r="I26" s="373">
        <v>0</v>
      </c>
      <c r="J26" s="373">
        <v>0</v>
      </c>
      <c r="K26" s="375">
        <v>0</v>
      </c>
      <c r="L26" s="377">
        <f t="shared" si="1"/>
        <v>8</v>
      </c>
      <c r="M26" s="377"/>
      <c r="N26" s="375"/>
    </row>
    <row r="27" spans="1:14" s="14" customFormat="1">
      <c r="A27" s="146">
        <v>17</v>
      </c>
      <c r="B27" s="146" t="s">
        <v>906</v>
      </c>
      <c r="C27" s="373">
        <v>1</v>
      </c>
      <c r="D27" s="373">
        <v>0</v>
      </c>
      <c r="E27" s="373">
        <v>0</v>
      </c>
      <c r="F27" s="373">
        <v>0</v>
      </c>
      <c r="G27" s="373">
        <f t="shared" si="0"/>
        <v>1</v>
      </c>
      <c r="H27" s="373">
        <v>1</v>
      </c>
      <c r="I27" s="373">
        <v>0</v>
      </c>
      <c r="J27" s="373">
        <v>0</v>
      </c>
      <c r="K27" s="375">
        <v>0</v>
      </c>
      <c r="L27" s="377">
        <f t="shared" si="1"/>
        <v>1</v>
      </c>
      <c r="M27" s="377"/>
      <c r="N27" s="375"/>
    </row>
    <row r="28" spans="1:14" s="14" customFormat="1">
      <c r="A28" s="146">
        <v>18</v>
      </c>
      <c r="B28" s="146" t="s">
        <v>907</v>
      </c>
      <c r="C28" s="373">
        <v>2</v>
      </c>
      <c r="D28" s="373">
        <v>0</v>
      </c>
      <c r="E28" s="373">
        <v>0</v>
      </c>
      <c r="F28" s="373">
        <v>0</v>
      </c>
      <c r="G28" s="373">
        <f t="shared" si="0"/>
        <v>2</v>
      </c>
      <c r="H28" s="373">
        <v>2</v>
      </c>
      <c r="I28" s="373">
        <v>0</v>
      </c>
      <c r="J28" s="373">
        <v>0</v>
      </c>
      <c r="K28" s="375">
        <v>0</v>
      </c>
      <c r="L28" s="377">
        <f t="shared" si="1"/>
        <v>2</v>
      </c>
      <c r="M28" s="377"/>
      <c r="N28" s="375"/>
    </row>
    <row r="29" spans="1:14" s="14" customFormat="1">
      <c r="A29" s="146">
        <v>19</v>
      </c>
      <c r="B29" s="146" t="s">
        <v>908</v>
      </c>
      <c r="C29" s="373">
        <v>10</v>
      </c>
      <c r="D29" s="373">
        <v>0</v>
      </c>
      <c r="E29" s="373">
        <v>0</v>
      </c>
      <c r="F29" s="373">
        <v>0</v>
      </c>
      <c r="G29" s="373">
        <f t="shared" si="0"/>
        <v>10</v>
      </c>
      <c r="H29" s="373">
        <v>10</v>
      </c>
      <c r="I29" s="373">
        <v>0</v>
      </c>
      <c r="J29" s="373">
        <v>0</v>
      </c>
      <c r="K29" s="375">
        <v>0</v>
      </c>
      <c r="L29" s="377">
        <f t="shared" si="1"/>
        <v>10</v>
      </c>
      <c r="M29" s="377"/>
      <c r="N29" s="375"/>
    </row>
    <row r="30" spans="1:14" s="14" customFormat="1">
      <c r="A30" s="146">
        <v>20</v>
      </c>
      <c r="B30" s="146" t="s">
        <v>909</v>
      </c>
      <c r="C30" s="373">
        <v>13</v>
      </c>
      <c r="D30" s="373">
        <v>1</v>
      </c>
      <c r="E30" s="373">
        <v>0</v>
      </c>
      <c r="F30" s="373">
        <v>0</v>
      </c>
      <c r="G30" s="373">
        <f t="shared" si="0"/>
        <v>14</v>
      </c>
      <c r="H30" s="373">
        <v>13</v>
      </c>
      <c r="I30" s="373">
        <v>1</v>
      </c>
      <c r="J30" s="373">
        <v>0</v>
      </c>
      <c r="K30" s="375">
        <v>0</v>
      </c>
      <c r="L30" s="377">
        <f t="shared" si="1"/>
        <v>14</v>
      </c>
      <c r="M30" s="377"/>
      <c r="N30" s="375"/>
    </row>
    <row r="31" spans="1:14" s="14" customFormat="1">
      <c r="A31" s="146">
        <v>21</v>
      </c>
      <c r="B31" s="146" t="s">
        <v>910</v>
      </c>
      <c r="C31" s="373">
        <v>9</v>
      </c>
      <c r="D31" s="373">
        <v>2</v>
      </c>
      <c r="E31" s="373">
        <v>0</v>
      </c>
      <c r="F31" s="373">
        <v>0</v>
      </c>
      <c r="G31" s="373">
        <f t="shared" si="0"/>
        <v>11</v>
      </c>
      <c r="H31" s="373">
        <v>9</v>
      </c>
      <c r="I31" s="373">
        <v>2</v>
      </c>
      <c r="J31" s="373">
        <v>0</v>
      </c>
      <c r="K31" s="375">
        <v>0</v>
      </c>
      <c r="L31" s="377">
        <f t="shared" si="1"/>
        <v>11</v>
      </c>
      <c r="M31" s="377"/>
      <c r="N31" s="375"/>
    </row>
    <row r="32" spans="1:14" s="14" customFormat="1">
      <c r="A32" s="146">
        <v>22</v>
      </c>
      <c r="B32" s="146" t="s">
        <v>911</v>
      </c>
      <c r="C32" s="373">
        <v>5</v>
      </c>
      <c r="D32" s="373">
        <v>0</v>
      </c>
      <c r="E32" s="373">
        <v>0</v>
      </c>
      <c r="F32" s="373">
        <v>0</v>
      </c>
      <c r="G32" s="373">
        <f t="shared" si="0"/>
        <v>5</v>
      </c>
      <c r="H32" s="373">
        <v>5</v>
      </c>
      <c r="I32" s="373">
        <v>0</v>
      </c>
      <c r="J32" s="373">
        <v>0</v>
      </c>
      <c r="K32" s="375">
        <v>0</v>
      </c>
      <c r="L32" s="377">
        <f t="shared" si="1"/>
        <v>5</v>
      </c>
      <c r="M32" s="377"/>
      <c r="N32" s="375"/>
    </row>
    <row r="33" spans="1:14" s="14" customFormat="1">
      <c r="A33" s="146">
        <v>23</v>
      </c>
      <c r="B33" s="146" t="s">
        <v>912</v>
      </c>
      <c r="C33" s="373">
        <v>19</v>
      </c>
      <c r="D33" s="373">
        <v>0</v>
      </c>
      <c r="E33" s="373">
        <v>0</v>
      </c>
      <c r="F33" s="373">
        <v>0</v>
      </c>
      <c r="G33" s="373">
        <f t="shared" si="0"/>
        <v>19</v>
      </c>
      <c r="H33" s="373">
        <v>19</v>
      </c>
      <c r="I33" s="373">
        <v>0</v>
      </c>
      <c r="J33" s="373">
        <v>0</v>
      </c>
      <c r="K33" s="375">
        <v>0</v>
      </c>
      <c r="L33" s="377">
        <f t="shared" si="1"/>
        <v>19</v>
      </c>
      <c r="M33" s="377"/>
      <c r="N33" s="375"/>
    </row>
    <row r="34" spans="1:14" s="14" customFormat="1">
      <c r="A34" s="146">
        <v>24</v>
      </c>
      <c r="B34" s="146" t="s">
        <v>913</v>
      </c>
      <c r="C34" s="373">
        <v>0</v>
      </c>
      <c r="D34" s="373">
        <v>0</v>
      </c>
      <c r="E34" s="373">
        <v>0</v>
      </c>
      <c r="F34" s="373">
        <v>0</v>
      </c>
      <c r="G34" s="373">
        <f t="shared" si="0"/>
        <v>0</v>
      </c>
      <c r="H34" s="373">
        <v>0</v>
      </c>
      <c r="I34" s="373">
        <v>0</v>
      </c>
      <c r="J34" s="373">
        <v>0</v>
      </c>
      <c r="K34" s="375">
        <v>0</v>
      </c>
      <c r="L34" s="377">
        <f t="shared" si="1"/>
        <v>0</v>
      </c>
      <c r="M34" s="377"/>
      <c r="N34" s="375"/>
    </row>
    <row r="35" spans="1:14" s="14" customFormat="1">
      <c r="A35" s="146">
        <v>25</v>
      </c>
      <c r="B35" s="146" t="s">
        <v>914</v>
      </c>
      <c r="C35" s="373">
        <v>0</v>
      </c>
      <c r="D35" s="373">
        <v>0</v>
      </c>
      <c r="E35" s="373">
        <v>0</v>
      </c>
      <c r="F35" s="373">
        <v>0</v>
      </c>
      <c r="G35" s="373">
        <f t="shared" si="0"/>
        <v>0</v>
      </c>
      <c r="H35" s="373">
        <v>0</v>
      </c>
      <c r="I35" s="373">
        <v>0</v>
      </c>
      <c r="J35" s="373">
        <v>0</v>
      </c>
      <c r="K35" s="375">
        <v>0</v>
      </c>
      <c r="L35" s="377">
        <f t="shared" si="1"/>
        <v>0</v>
      </c>
      <c r="M35" s="377"/>
      <c r="N35" s="375"/>
    </row>
    <row r="36" spans="1:14" s="14" customFormat="1">
      <c r="A36" s="146">
        <v>26</v>
      </c>
      <c r="B36" s="146" t="s">
        <v>915</v>
      </c>
      <c r="C36" s="373">
        <v>0</v>
      </c>
      <c r="D36" s="373">
        <v>0</v>
      </c>
      <c r="E36" s="373">
        <v>0</v>
      </c>
      <c r="F36" s="373">
        <v>0</v>
      </c>
      <c r="G36" s="373">
        <f t="shared" si="0"/>
        <v>0</v>
      </c>
      <c r="H36" s="373">
        <v>0</v>
      </c>
      <c r="I36" s="373">
        <v>0</v>
      </c>
      <c r="J36" s="373">
        <v>0</v>
      </c>
      <c r="K36" s="375">
        <v>0</v>
      </c>
      <c r="L36" s="377">
        <f t="shared" si="1"/>
        <v>0</v>
      </c>
      <c r="M36" s="377"/>
      <c r="N36" s="375"/>
    </row>
    <row r="37" spans="1:14" s="14" customFormat="1">
      <c r="A37" s="146">
        <v>27</v>
      </c>
      <c r="B37" s="146" t="s">
        <v>916</v>
      </c>
      <c r="C37" s="373">
        <v>0</v>
      </c>
      <c r="D37" s="373">
        <v>0</v>
      </c>
      <c r="E37" s="373">
        <v>0</v>
      </c>
      <c r="F37" s="373">
        <v>0</v>
      </c>
      <c r="G37" s="373">
        <f t="shared" si="0"/>
        <v>0</v>
      </c>
      <c r="H37" s="373">
        <v>0</v>
      </c>
      <c r="I37" s="373">
        <v>0</v>
      </c>
      <c r="J37" s="373">
        <v>0</v>
      </c>
      <c r="K37" s="375">
        <v>0</v>
      </c>
      <c r="L37" s="377">
        <f t="shared" si="1"/>
        <v>0</v>
      </c>
      <c r="M37" s="377"/>
      <c r="N37" s="375"/>
    </row>
    <row r="38" spans="1:14" s="14" customFormat="1">
      <c r="A38" s="146">
        <v>28</v>
      </c>
      <c r="B38" s="146" t="s">
        <v>917</v>
      </c>
      <c r="C38" s="373">
        <v>9</v>
      </c>
      <c r="D38" s="373">
        <v>0</v>
      </c>
      <c r="E38" s="373">
        <v>0</v>
      </c>
      <c r="F38" s="373">
        <v>0</v>
      </c>
      <c r="G38" s="373">
        <f t="shared" si="0"/>
        <v>9</v>
      </c>
      <c r="H38" s="373">
        <v>9</v>
      </c>
      <c r="I38" s="373">
        <v>0</v>
      </c>
      <c r="J38" s="373">
        <v>0</v>
      </c>
      <c r="K38" s="375">
        <v>0</v>
      </c>
      <c r="L38" s="377">
        <f t="shared" si="1"/>
        <v>9</v>
      </c>
      <c r="M38" s="377"/>
      <c r="N38" s="375"/>
    </row>
    <row r="39" spans="1:14" s="14" customFormat="1">
      <c r="A39" s="146">
        <v>29</v>
      </c>
      <c r="B39" s="146" t="s">
        <v>918</v>
      </c>
      <c r="C39" s="373">
        <v>0</v>
      </c>
      <c r="D39" s="373">
        <v>0</v>
      </c>
      <c r="E39" s="373">
        <v>0</v>
      </c>
      <c r="F39" s="373">
        <v>0</v>
      </c>
      <c r="G39" s="373">
        <f t="shared" si="0"/>
        <v>0</v>
      </c>
      <c r="H39" s="373">
        <v>0</v>
      </c>
      <c r="I39" s="373">
        <v>0</v>
      </c>
      <c r="J39" s="373">
        <v>0</v>
      </c>
      <c r="K39" s="375">
        <v>0</v>
      </c>
      <c r="L39" s="377">
        <f t="shared" si="1"/>
        <v>0</v>
      </c>
      <c r="M39" s="377"/>
      <c r="N39" s="375"/>
    </row>
    <row r="40" spans="1:14" s="14" customFormat="1">
      <c r="A40" s="146">
        <v>30</v>
      </c>
      <c r="B40" s="146" t="s">
        <v>919</v>
      </c>
      <c r="C40" s="373">
        <v>2</v>
      </c>
      <c r="D40" s="373">
        <v>2</v>
      </c>
      <c r="E40" s="373">
        <v>0</v>
      </c>
      <c r="F40" s="373">
        <v>0</v>
      </c>
      <c r="G40" s="373">
        <f t="shared" si="0"/>
        <v>4</v>
      </c>
      <c r="H40" s="373">
        <v>2</v>
      </c>
      <c r="I40" s="373">
        <v>2</v>
      </c>
      <c r="J40" s="373">
        <v>0</v>
      </c>
      <c r="K40" s="375">
        <v>0</v>
      </c>
      <c r="L40" s="377">
        <f t="shared" si="1"/>
        <v>4</v>
      </c>
      <c r="M40" s="377"/>
      <c r="N40" s="375"/>
    </row>
    <row r="41" spans="1:14" s="14" customFormat="1">
      <c r="A41" s="146">
        <v>31</v>
      </c>
      <c r="B41" s="146" t="s">
        <v>920</v>
      </c>
      <c r="C41" s="373">
        <v>2</v>
      </c>
      <c r="D41" s="373">
        <v>0</v>
      </c>
      <c r="E41" s="373">
        <v>0</v>
      </c>
      <c r="F41" s="373">
        <v>0</v>
      </c>
      <c r="G41" s="373">
        <f t="shared" si="0"/>
        <v>2</v>
      </c>
      <c r="H41" s="373">
        <v>2</v>
      </c>
      <c r="I41" s="373">
        <v>0</v>
      </c>
      <c r="J41" s="373">
        <v>0</v>
      </c>
      <c r="K41" s="375">
        <v>0</v>
      </c>
      <c r="L41" s="377">
        <f t="shared" si="1"/>
        <v>2</v>
      </c>
      <c r="M41" s="377"/>
      <c r="N41" s="375"/>
    </row>
    <row r="42" spans="1:14" s="14" customFormat="1">
      <c r="A42" s="146">
        <v>32</v>
      </c>
      <c r="B42" s="146" t="s">
        <v>921</v>
      </c>
      <c r="C42" s="373">
        <v>1</v>
      </c>
      <c r="D42" s="373">
        <v>0</v>
      </c>
      <c r="E42" s="373">
        <v>0</v>
      </c>
      <c r="F42" s="373">
        <v>0</v>
      </c>
      <c r="G42" s="373">
        <f t="shared" si="0"/>
        <v>1</v>
      </c>
      <c r="H42" s="373">
        <v>1</v>
      </c>
      <c r="I42" s="373">
        <v>0</v>
      </c>
      <c r="J42" s="373">
        <v>0</v>
      </c>
      <c r="K42" s="375">
        <v>0</v>
      </c>
      <c r="L42" s="377">
        <f t="shared" si="1"/>
        <v>1</v>
      </c>
      <c r="M42" s="377"/>
      <c r="N42" s="375"/>
    </row>
    <row r="43" spans="1:14">
      <c r="A43" s="330">
        <v>33</v>
      </c>
      <c r="B43" s="330" t="s">
        <v>922</v>
      </c>
      <c r="C43" s="375">
        <v>0</v>
      </c>
      <c r="D43" s="375">
        <v>0</v>
      </c>
      <c r="E43" s="375">
        <v>0</v>
      </c>
      <c r="F43" s="375">
        <v>0</v>
      </c>
      <c r="G43" s="373">
        <f t="shared" si="0"/>
        <v>0</v>
      </c>
      <c r="H43" s="375">
        <v>0</v>
      </c>
      <c r="I43" s="375">
        <v>0</v>
      </c>
      <c r="J43" s="375">
        <v>0</v>
      </c>
      <c r="K43" s="375">
        <v>0</v>
      </c>
      <c r="L43" s="377">
        <f t="shared" si="1"/>
        <v>0</v>
      </c>
      <c r="M43" s="375"/>
      <c r="N43" s="375"/>
    </row>
    <row r="44" spans="1:14">
      <c r="A44" s="330">
        <v>34</v>
      </c>
      <c r="B44" s="330" t="s">
        <v>923</v>
      </c>
      <c r="C44" s="375">
        <v>4</v>
      </c>
      <c r="D44" s="375">
        <v>0</v>
      </c>
      <c r="E44" s="375">
        <v>0</v>
      </c>
      <c r="F44" s="375">
        <v>0</v>
      </c>
      <c r="G44" s="373">
        <f t="shared" si="0"/>
        <v>4</v>
      </c>
      <c r="H44" s="375">
        <v>4</v>
      </c>
      <c r="I44" s="375">
        <v>0</v>
      </c>
      <c r="J44" s="375">
        <v>0</v>
      </c>
      <c r="K44" s="375">
        <v>0</v>
      </c>
      <c r="L44" s="377">
        <f t="shared" si="1"/>
        <v>4</v>
      </c>
      <c r="M44" s="375"/>
      <c r="N44" s="375"/>
    </row>
    <row r="45" spans="1:14">
      <c r="A45" s="330">
        <v>35</v>
      </c>
      <c r="B45" s="330" t="s">
        <v>924</v>
      </c>
      <c r="C45" s="375">
        <v>2</v>
      </c>
      <c r="D45" s="375">
        <v>0</v>
      </c>
      <c r="E45" s="375">
        <v>0</v>
      </c>
      <c r="F45" s="375">
        <v>0</v>
      </c>
      <c r="G45" s="373">
        <f t="shared" si="0"/>
        <v>2</v>
      </c>
      <c r="H45" s="375">
        <v>2</v>
      </c>
      <c r="I45" s="375">
        <v>0</v>
      </c>
      <c r="J45" s="375">
        <v>0</v>
      </c>
      <c r="K45" s="375">
        <v>0</v>
      </c>
      <c r="L45" s="377">
        <f t="shared" si="1"/>
        <v>2</v>
      </c>
      <c r="M45" s="375"/>
      <c r="N45" s="375"/>
    </row>
    <row r="46" spans="1:14">
      <c r="A46" s="330">
        <v>36</v>
      </c>
      <c r="B46" s="330" t="s">
        <v>925</v>
      </c>
      <c r="C46" s="375">
        <v>0</v>
      </c>
      <c r="D46" s="375">
        <v>0</v>
      </c>
      <c r="E46" s="375">
        <v>0</v>
      </c>
      <c r="F46" s="375">
        <v>0</v>
      </c>
      <c r="G46" s="373">
        <f t="shared" si="0"/>
        <v>0</v>
      </c>
      <c r="H46" s="375">
        <v>0</v>
      </c>
      <c r="I46" s="375">
        <v>0</v>
      </c>
      <c r="J46" s="375">
        <v>0</v>
      </c>
      <c r="K46" s="375">
        <v>0</v>
      </c>
      <c r="L46" s="377">
        <f t="shared" si="1"/>
        <v>0</v>
      </c>
      <c r="M46" s="375"/>
      <c r="N46" s="375"/>
    </row>
    <row r="47" spans="1:14">
      <c r="A47" s="330">
        <v>37</v>
      </c>
      <c r="B47" s="330" t="s">
        <v>926</v>
      </c>
      <c r="C47" s="375">
        <v>12</v>
      </c>
      <c r="D47" s="375">
        <v>1</v>
      </c>
      <c r="E47" s="375">
        <v>0</v>
      </c>
      <c r="F47" s="375">
        <v>0</v>
      </c>
      <c r="G47" s="373">
        <f t="shared" si="0"/>
        <v>13</v>
      </c>
      <c r="H47" s="375">
        <v>12</v>
      </c>
      <c r="I47" s="375">
        <v>1</v>
      </c>
      <c r="J47" s="375">
        <v>0</v>
      </c>
      <c r="K47" s="375">
        <v>0</v>
      </c>
      <c r="L47" s="377">
        <f t="shared" si="1"/>
        <v>13</v>
      </c>
      <c r="M47" s="375"/>
      <c r="N47" s="375"/>
    </row>
    <row r="48" spans="1:14">
      <c r="A48" s="330">
        <v>38</v>
      </c>
      <c r="B48" s="330" t="s">
        <v>927</v>
      </c>
      <c r="C48" s="375">
        <v>12</v>
      </c>
      <c r="D48" s="375">
        <v>0</v>
      </c>
      <c r="E48" s="375">
        <v>0</v>
      </c>
      <c r="F48" s="375">
        <v>0</v>
      </c>
      <c r="G48" s="373">
        <f t="shared" si="0"/>
        <v>12</v>
      </c>
      <c r="H48" s="375">
        <v>12</v>
      </c>
      <c r="I48" s="375">
        <v>0</v>
      </c>
      <c r="J48" s="375">
        <v>0</v>
      </c>
      <c r="K48" s="375">
        <v>0</v>
      </c>
      <c r="L48" s="377">
        <f t="shared" si="1"/>
        <v>12</v>
      </c>
      <c r="M48" s="375"/>
      <c r="N48" s="375"/>
    </row>
    <row r="49" spans="1:15">
      <c r="A49" s="3" t="s">
        <v>14</v>
      </c>
      <c r="B49" s="9"/>
      <c r="C49" s="375">
        <f>SUM(C11:C48)</f>
        <v>268</v>
      </c>
      <c r="D49" s="375">
        <f>SUM(D11:D48)</f>
        <v>21</v>
      </c>
      <c r="E49" s="375">
        <f>SUM(E11:E48)</f>
        <v>0</v>
      </c>
      <c r="F49" s="375">
        <f>SUM(F11:F48)</f>
        <v>0</v>
      </c>
      <c r="G49" s="376">
        <f>SUM(G11:G48)</f>
        <v>289</v>
      </c>
      <c r="H49" s="375">
        <v>268</v>
      </c>
      <c r="I49" s="378">
        <v>21</v>
      </c>
      <c r="J49" s="375">
        <v>0</v>
      </c>
      <c r="K49" s="375">
        <v>0</v>
      </c>
      <c r="L49" s="377">
        <f t="shared" si="1"/>
        <v>289</v>
      </c>
      <c r="M49" s="375"/>
      <c r="N49" s="375"/>
    </row>
    <row r="50" spans="1:15">
      <c r="A50" s="11"/>
      <c r="B50" s="12"/>
      <c r="C50" s="12"/>
      <c r="D50" s="12"/>
      <c r="E50" s="12"/>
      <c r="F50" s="12"/>
      <c r="G50" s="12"/>
      <c r="H50" s="12"/>
      <c r="I50" s="12"/>
      <c r="J50" s="12"/>
      <c r="K50" s="12"/>
      <c r="L50" s="12"/>
      <c r="M50" s="12"/>
      <c r="N50" s="12"/>
    </row>
    <row r="51" spans="1:15">
      <c r="A51" s="10" t="s">
        <v>7</v>
      </c>
    </row>
    <row r="52" spans="1:15">
      <c r="A52" t="s">
        <v>8</v>
      </c>
    </row>
    <row r="53" spans="1:15">
      <c r="A53" t="s">
        <v>9</v>
      </c>
      <c r="K53" s="11" t="s">
        <v>10</v>
      </c>
      <c r="L53" s="11" t="s">
        <v>10</v>
      </c>
      <c r="M53" s="11"/>
      <c r="N53" s="11" t="s">
        <v>10</v>
      </c>
    </row>
    <row r="54" spans="1:15">
      <c r="A54" s="15" t="s">
        <v>418</v>
      </c>
      <c r="J54" s="11"/>
      <c r="K54" s="11"/>
      <c r="L54" s="11"/>
    </row>
    <row r="55" spans="1:15">
      <c r="C55" s="15" t="s">
        <v>419</v>
      </c>
      <c r="E55" s="12"/>
      <c r="F55" s="12"/>
      <c r="G55" s="12"/>
      <c r="H55" s="12"/>
      <c r="I55" s="12"/>
      <c r="J55" s="12"/>
      <c r="K55" s="12"/>
      <c r="L55" s="12"/>
      <c r="M55" s="12"/>
    </row>
    <row r="56" spans="1:15">
      <c r="E56" s="12"/>
      <c r="F56" s="12"/>
      <c r="G56" s="12"/>
      <c r="H56" s="12"/>
      <c r="I56" s="12"/>
      <c r="J56" s="12"/>
      <c r="K56" s="12"/>
      <c r="L56" s="12"/>
      <c r="M56" s="12"/>
      <c r="N56" s="12"/>
    </row>
    <row r="60" spans="1:15">
      <c r="K60" s="719" t="s">
        <v>885</v>
      </c>
      <c r="L60" s="719"/>
      <c r="M60" s="719"/>
      <c r="N60" s="719"/>
      <c r="O60" s="719"/>
    </row>
    <row r="61" spans="1:15">
      <c r="K61" s="719"/>
      <c r="L61" s="719"/>
      <c r="M61" s="719"/>
      <c r="N61" s="719"/>
      <c r="O61" s="719"/>
    </row>
    <row r="62" spans="1:15">
      <c r="K62" s="719"/>
      <c r="L62" s="719"/>
      <c r="M62" s="719"/>
      <c r="N62" s="719"/>
      <c r="O62" s="719"/>
    </row>
    <row r="63" spans="1:15">
      <c r="K63" s="719"/>
      <c r="L63" s="719"/>
      <c r="M63" s="719"/>
      <c r="N63" s="719"/>
      <c r="O63" s="719"/>
    </row>
  </sheetData>
  <mergeCells count="13">
    <mergeCell ref="K60:O63"/>
    <mergeCell ref="A7:B7"/>
    <mergeCell ref="D1:J1"/>
    <mergeCell ref="A2:N2"/>
    <mergeCell ref="A3:N3"/>
    <mergeCell ref="A5:N5"/>
    <mergeCell ref="L7:N7"/>
    <mergeCell ref="N8:N9"/>
    <mergeCell ref="A8:A9"/>
    <mergeCell ref="B8:B9"/>
    <mergeCell ref="C8:G8"/>
    <mergeCell ref="H8:L8"/>
    <mergeCell ref="M8:M9"/>
  </mergeCells>
  <phoneticPr fontId="0" type="noConversion"/>
  <printOptions horizontalCentered="1"/>
  <pageMargins left="0.70866141732283472" right="0.70866141732283472" top="0.23622047244094491" bottom="0" header="0.31496062992125984" footer="0.31496062992125984"/>
  <pageSetup paperSize="9" scale="76" orientation="landscap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W61"/>
  <sheetViews>
    <sheetView topLeftCell="A40" zoomScaleSheetLayoutView="80" workbookViewId="0">
      <selection activeCell="O54" sqref="O54"/>
    </sheetView>
  </sheetViews>
  <sheetFormatPr defaultColWidth="9.140625" defaultRowHeight="12.75"/>
  <cols>
    <col min="1" max="1" width="5.85546875" style="15" customWidth="1"/>
    <col min="2" max="2" width="14.28515625" style="15" customWidth="1"/>
    <col min="3" max="3" width="10.28515625" style="15" customWidth="1"/>
    <col min="4" max="4" width="9.28515625" style="15" customWidth="1"/>
    <col min="5" max="5" width="9.85546875" style="15" customWidth="1"/>
    <col min="6" max="6" width="9.140625" style="15"/>
    <col min="7" max="7" width="11.7109375" style="15" customWidth="1"/>
    <col min="8" max="8" width="11" style="15" customWidth="1"/>
    <col min="9" max="9" width="9.7109375" style="15" customWidth="1"/>
    <col min="10" max="10" width="9.5703125" style="15" customWidth="1"/>
    <col min="11" max="11" width="11.7109375" style="15" customWidth="1"/>
    <col min="12" max="12" width="10.7109375" style="15" customWidth="1"/>
    <col min="13" max="13" width="12.28515625" style="15" customWidth="1"/>
    <col min="14" max="14" width="8.7109375" style="15" customWidth="1"/>
    <col min="15" max="15" width="8.85546875" style="15" customWidth="1"/>
    <col min="16" max="16" width="9.140625" style="15"/>
    <col min="17" max="17" width="11" style="15" customWidth="1"/>
    <col min="18" max="18" width="11.42578125" style="15" customWidth="1"/>
    <col min="19" max="19" width="9.7109375" style="15" bestFit="1" customWidth="1"/>
    <col min="20" max="20" width="9.42578125" style="15" bestFit="1" customWidth="1"/>
    <col min="21" max="23" width="9.140625" style="15"/>
    <col min="24" max="24" width="9.7109375" style="15" bestFit="1" customWidth="1"/>
    <col min="25" max="16384" width="9.140625" style="15"/>
  </cols>
  <sheetData>
    <row r="1" spans="1:20" customFormat="1" ht="12.75" customHeight="1">
      <c r="D1" s="15"/>
      <c r="E1" s="15"/>
      <c r="F1" s="15"/>
      <c r="G1" s="15"/>
      <c r="H1" s="15"/>
      <c r="I1" s="15"/>
      <c r="J1" s="15"/>
      <c r="K1" s="15"/>
      <c r="L1" s="15"/>
      <c r="M1" s="15"/>
      <c r="N1" s="15"/>
      <c r="O1" s="703" t="s">
        <v>54</v>
      </c>
      <c r="P1" s="703"/>
      <c r="Q1" s="703"/>
    </row>
    <row r="2" spans="1:20" customFormat="1" ht="15">
      <c r="A2" s="782" t="s">
        <v>0</v>
      </c>
      <c r="B2" s="782"/>
      <c r="C2" s="782"/>
      <c r="D2" s="782"/>
      <c r="E2" s="782"/>
      <c r="F2" s="782"/>
      <c r="G2" s="782"/>
      <c r="H2" s="782"/>
      <c r="I2" s="782"/>
      <c r="J2" s="782"/>
      <c r="K2" s="782"/>
      <c r="L2" s="782"/>
      <c r="M2" s="42"/>
      <c r="N2" s="42"/>
      <c r="O2" s="42"/>
      <c r="P2" s="42"/>
    </row>
    <row r="3" spans="1:20" customFormat="1" ht="20.25">
      <c r="A3" s="705" t="s">
        <v>734</v>
      </c>
      <c r="B3" s="705"/>
      <c r="C3" s="705"/>
      <c r="D3" s="705"/>
      <c r="E3" s="705"/>
      <c r="F3" s="705"/>
      <c r="G3" s="705"/>
      <c r="H3" s="705"/>
      <c r="I3" s="705"/>
      <c r="J3" s="705"/>
      <c r="K3" s="705"/>
      <c r="L3" s="705"/>
      <c r="M3" s="41"/>
      <c r="N3" s="41"/>
      <c r="O3" s="41"/>
      <c r="P3" s="41"/>
    </row>
    <row r="4" spans="1:20" customFormat="1" ht="11.25" customHeight="1"/>
    <row r="5" spans="1:20" customFormat="1" ht="15.75" customHeight="1">
      <c r="A5" s="783" t="s">
        <v>790</v>
      </c>
      <c r="B5" s="783"/>
      <c r="C5" s="783"/>
      <c r="D5" s="783"/>
      <c r="E5" s="783"/>
      <c r="F5" s="783"/>
      <c r="G5" s="783"/>
      <c r="H5" s="783"/>
      <c r="I5" s="783"/>
      <c r="J5" s="783"/>
      <c r="K5" s="783"/>
      <c r="L5" s="783"/>
      <c r="M5" s="783"/>
      <c r="N5" s="783"/>
      <c r="O5" s="783"/>
      <c r="P5" s="15"/>
    </row>
    <row r="7" spans="1:20" ht="17.45" customHeight="1">
      <c r="A7" s="707" t="s">
        <v>929</v>
      </c>
      <c r="B7" s="707"/>
      <c r="N7" s="775" t="s">
        <v>1132</v>
      </c>
      <c r="O7" s="775"/>
      <c r="P7" s="775"/>
      <c r="Q7" s="775"/>
    </row>
    <row r="8" spans="1:20" ht="24" customHeight="1">
      <c r="A8" s="688" t="s">
        <v>2</v>
      </c>
      <c r="B8" s="688" t="s">
        <v>3</v>
      </c>
      <c r="C8" s="689" t="s">
        <v>753</v>
      </c>
      <c r="D8" s="689"/>
      <c r="E8" s="689"/>
      <c r="F8" s="689"/>
      <c r="G8" s="689"/>
      <c r="H8" s="784" t="s">
        <v>624</v>
      </c>
      <c r="I8" s="689"/>
      <c r="J8" s="689"/>
      <c r="K8" s="689"/>
      <c r="L8" s="689"/>
      <c r="M8" s="785" t="s">
        <v>103</v>
      </c>
      <c r="N8" s="786"/>
      <c r="O8" s="786"/>
      <c r="P8" s="786"/>
      <c r="Q8" s="787"/>
    </row>
    <row r="9" spans="1:20" s="14" customFormat="1" ht="60" customHeight="1">
      <c r="A9" s="688"/>
      <c r="B9" s="688"/>
      <c r="C9" s="5" t="s">
        <v>202</v>
      </c>
      <c r="D9" s="5" t="s">
        <v>203</v>
      </c>
      <c r="E9" s="5" t="s">
        <v>346</v>
      </c>
      <c r="F9" s="5" t="s">
        <v>209</v>
      </c>
      <c r="G9" s="5" t="s">
        <v>108</v>
      </c>
      <c r="H9" s="95" t="s">
        <v>202</v>
      </c>
      <c r="I9" s="5" t="s">
        <v>203</v>
      </c>
      <c r="J9" s="5" t="s">
        <v>346</v>
      </c>
      <c r="K9" s="7" t="s">
        <v>209</v>
      </c>
      <c r="L9" s="5" t="s">
        <v>349</v>
      </c>
      <c r="M9" s="5" t="s">
        <v>202</v>
      </c>
      <c r="N9" s="5" t="s">
        <v>203</v>
      </c>
      <c r="O9" s="5" t="s">
        <v>346</v>
      </c>
      <c r="P9" s="7" t="s">
        <v>209</v>
      </c>
      <c r="Q9" s="5" t="s">
        <v>110</v>
      </c>
      <c r="R9" s="30"/>
    </row>
    <row r="10" spans="1:20" s="62" customFormat="1">
      <c r="A10" s="61">
        <v>1</v>
      </c>
      <c r="B10" s="61">
        <v>2</v>
      </c>
      <c r="C10" s="61">
        <v>3</v>
      </c>
      <c r="D10" s="61">
        <v>4</v>
      </c>
      <c r="E10" s="61">
        <v>5</v>
      </c>
      <c r="F10" s="61">
        <v>6</v>
      </c>
      <c r="G10" s="61">
        <v>7</v>
      </c>
      <c r="H10" s="61">
        <v>8</v>
      </c>
      <c r="I10" s="61">
        <v>9</v>
      </c>
      <c r="J10" s="61">
        <v>10</v>
      </c>
      <c r="K10" s="61">
        <v>11</v>
      </c>
      <c r="L10" s="61">
        <v>12</v>
      </c>
      <c r="M10" s="61">
        <v>13</v>
      </c>
      <c r="N10" s="61">
        <v>14</v>
      </c>
      <c r="O10" s="61">
        <v>15</v>
      </c>
      <c r="P10" s="61">
        <v>16</v>
      </c>
      <c r="Q10" s="61">
        <v>17</v>
      </c>
    </row>
    <row r="11" spans="1:20" s="62" customFormat="1">
      <c r="A11" s="329">
        <v>1</v>
      </c>
      <c r="B11" s="146" t="s">
        <v>890</v>
      </c>
      <c r="C11" s="373">
        <v>380940</v>
      </c>
      <c r="D11" s="373">
        <v>310</v>
      </c>
      <c r="E11" s="373">
        <v>0</v>
      </c>
      <c r="F11" s="373">
        <v>0</v>
      </c>
      <c r="G11" s="373">
        <f>SUM(C11:F11)</f>
        <v>381250</v>
      </c>
      <c r="H11" s="379">
        <v>241631</v>
      </c>
      <c r="I11" s="373">
        <v>244</v>
      </c>
      <c r="J11" s="373">
        <v>0</v>
      </c>
      <c r="K11" s="373">
        <v>0</v>
      </c>
      <c r="L11" s="373">
        <f>SUM(H11:K11)</f>
        <v>241875</v>
      </c>
      <c r="M11" s="386">
        <v>47372481</v>
      </c>
      <c r="N11" s="386">
        <v>35110</v>
      </c>
      <c r="O11" s="386">
        <v>0</v>
      </c>
      <c r="P11" s="386">
        <v>0</v>
      </c>
      <c r="Q11" s="386">
        <f>SUM(M11:P11)</f>
        <v>47407591</v>
      </c>
      <c r="S11" s="593"/>
      <c r="T11" s="593"/>
    </row>
    <row r="12" spans="1:20" s="62" customFormat="1">
      <c r="A12" s="329">
        <v>2</v>
      </c>
      <c r="B12" s="146" t="s">
        <v>891</v>
      </c>
      <c r="C12" s="373">
        <v>284953</v>
      </c>
      <c r="D12" s="373">
        <v>0</v>
      </c>
      <c r="E12" s="373">
        <v>0</v>
      </c>
      <c r="F12" s="373">
        <v>0</v>
      </c>
      <c r="G12" s="373">
        <f t="shared" ref="G12:G49" si="0">SUM(C12:F12)</f>
        <v>284953</v>
      </c>
      <c r="H12" s="379">
        <v>174296</v>
      </c>
      <c r="I12" s="373">
        <v>0</v>
      </c>
      <c r="J12" s="373">
        <v>0</v>
      </c>
      <c r="K12" s="373">
        <v>0</v>
      </c>
      <c r="L12" s="373">
        <f t="shared" ref="L12:L49" si="1">SUM(H12:K12)</f>
        <v>174296</v>
      </c>
      <c r="M12" s="386">
        <v>36253536</v>
      </c>
      <c r="N12" s="386">
        <v>0</v>
      </c>
      <c r="O12" s="386">
        <v>0</v>
      </c>
      <c r="P12" s="386">
        <v>0</v>
      </c>
      <c r="Q12" s="386">
        <f t="shared" ref="Q12:Q49" si="2">SUM(M12:P12)</f>
        <v>36253536</v>
      </c>
      <c r="S12" s="593"/>
      <c r="T12" s="593"/>
    </row>
    <row r="13" spans="1:20" s="62" customFormat="1">
      <c r="A13" s="329">
        <v>3</v>
      </c>
      <c r="B13" s="146" t="s">
        <v>892</v>
      </c>
      <c r="C13" s="373">
        <v>234956</v>
      </c>
      <c r="D13" s="373">
        <v>1078</v>
      </c>
      <c r="E13" s="373">
        <v>0</v>
      </c>
      <c r="F13" s="373">
        <v>0</v>
      </c>
      <c r="G13" s="373">
        <f t="shared" si="0"/>
        <v>236034</v>
      </c>
      <c r="H13" s="379">
        <v>142135</v>
      </c>
      <c r="I13" s="373">
        <v>749</v>
      </c>
      <c r="J13" s="373">
        <v>0</v>
      </c>
      <c r="K13" s="373">
        <v>0</v>
      </c>
      <c r="L13" s="373">
        <f t="shared" si="1"/>
        <v>142884</v>
      </c>
      <c r="M13" s="386">
        <v>27321440</v>
      </c>
      <c r="N13" s="386">
        <v>112310</v>
      </c>
      <c r="O13" s="386">
        <v>0</v>
      </c>
      <c r="P13" s="386">
        <v>0</v>
      </c>
      <c r="Q13" s="386">
        <f t="shared" si="2"/>
        <v>27433750</v>
      </c>
      <c r="S13" s="593"/>
      <c r="T13" s="593"/>
    </row>
    <row r="14" spans="1:20" s="62" customFormat="1">
      <c r="A14" s="329">
        <v>4</v>
      </c>
      <c r="B14" s="146" t="s">
        <v>893</v>
      </c>
      <c r="C14" s="373">
        <v>126923</v>
      </c>
      <c r="D14" s="373">
        <v>356</v>
      </c>
      <c r="E14" s="373">
        <v>0</v>
      </c>
      <c r="F14" s="373">
        <v>0</v>
      </c>
      <c r="G14" s="373">
        <f t="shared" si="0"/>
        <v>127279</v>
      </c>
      <c r="H14" s="379">
        <v>97518</v>
      </c>
      <c r="I14" s="373">
        <v>136</v>
      </c>
      <c r="J14" s="373">
        <v>0</v>
      </c>
      <c r="K14" s="373">
        <v>0</v>
      </c>
      <c r="L14" s="373">
        <f t="shared" si="1"/>
        <v>97654</v>
      </c>
      <c r="M14" s="386">
        <v>19118080</v>
      </c>
      <c r="N14" s="386">
        <v>22132</v>
      </c>
      <c r="O14" s="386">
        <v>0</v>
      </c>
      <c r="P14" s="386">
        <v>0</v>
      </c>
      <c r="Q14" s="386">
        <f t="shared" si="2"/>
        <v>19140212</v>
      </c>
      <c r="S14" s="593"/>
      <c r="T14" s="593"/>
    </row>
    <row r="15" spans="1:20" s="62" customFormat="1">
      <c r="A15" s="329">
        <v>5</v>
      </c>
      <c r="B15" s="146" t="s">
        <v>894</v>
      </c>
      <c r="C15" s="373">
        <v>278323</v>
      </c>
      <c r="D15" s="373">
        <v>0</v>
      </c>
      <c r="E15" s="373">
        <v>0</v>
      </c>
      <c r="F15" s="373">
        <v>0</v>
      </c>
      <c r="G15" s="373">
        <f t="shared" si="0"/>
        <v>278323</v>
      </c>
      <c r="H15" s="379">
        <v>179866</v>
      </c>
      <c r="I15" s="373">
        <v>0</v>
      </c>
      <c r="J15" s="373">
        <v>0</v>
      </c>
      <c r="K15" s="373">
        <v>0</v>
      </c>
      <c r="L15" s="373">
        <f t="shared" si="1"/>
        <v>179866</v>
      </c>
      <c r="M15" s="386">
        <v>37318675</v>
      </c>
      <c r="N15" s="386">
        <v>0</v>
      </c>
      <c r="O15" s="386">
        <v>0</v>
      </c>
      <c r="P15" s="386">
        <v>0</v>
      </c>
      <c r="Q15" s="386">
        <f t="shared" si="2"/>
        <v>37318675</v>
      </c>
      <c r="S15" s="593"/>
      <c r="T15" s="593"/>
    </row>
    <row r="16" spans="1:20" s="62" customFormat="1">
      <c r="A16" s="329">
        <v>6</v>
      </c>
      <c r="B16" s="146" t="s">
        <v>895</v>
      </c>
      <c r="C16" s="373">
        <v>164619</v>
      </c>
      <c r="D16" s="373">
        <v>0</v>
      </c>
      <c r="E16" s="373">
        <v>0</v>
      </c>
      <c r="F16" s="373">
        <v>0</v>
      </c>
      <c r="G16" s="373">
        <f t="shared" si="0"/>
        <v>164619</v>
      </c>
      <c r="H16" s="379">
        <v>115277</v>
      </c>
      <c r="I16" s="373">
        <v>0</v>
      </c>
      <c r="J16" s="373">
        <v>0</v>
      </c>
      <c r="K16" s="373">
        <v>0</v>
      </c>
      <c r="L16" s="373">
        <f t="shared" si="1"/>
        <v>115277</v>
      </c>
      <c r="M16" s="386">
        <v>22940196</v>
      </c>
      <c r="N16" s="386">
        <v>0</v>
      </c>
      <c r="O16" s="386">
        <v>0</v>
      </c>
      <c r="P16" s="386">
        <v>0</v>
      </c>
      <c r="Q16" s="386">
        <f t="shared" si="2"/>
        <v>22940196</v>
      </c>
      <c r="S16" s="593"/>
      <c r="T16" s="593"/>
    </row>
    <row r="17" spans="1:20" s="62" customFormat="1">
      <c r="A17" s="329">
        <v>7</v>
      </c>
      <c r="B17" s="146" t="s">
        <v>896</v>
      </c>
      <c r="C17" s="373">
        <v>444928</v>
      </c>
      <c r="D17" s="373">
        <v>0</v>
      </c>
      <c r="E17" s="373">
        <v>0</v>
      </c>
      <c r="F17" s="373">
        <v>0</v>
      </c>
      <c r="G17" s="373">
        <f t="shared" si="0"/>
        <v>444928</v>
      </c>
      <c r="H17" s="379">
        <v>276656</v>
      </c>
      <c r="I17" s="373">
        <v>0</v>
      </c>
      <c r="J17" s="373">
        <v>0</v>
      </c>
      <c r="K17" s="373">
        <v>0</v>
      </c>
      <c r="L17" s="373">
        <f t="shared" si="1"/>
        <v>276656</v>
      </c>
      <c r="M17" s="386">
        <v>56161238</v>
      </c>
      <c r="N17" s="386">
        <v>0</v>
      </c>
      <c r="O17" s="386">
        <v>0</v>
      </c>
      <c r="P17" s="386">
        <v>0</v>
      </c>
      <c r="Q17" s="386">
        <f t="shared" si="2"/>
        <v>56161238</v>
      </c>
      <c r="S17" s="593"/>
      <c r="T17" s="593"/>
    </row>
    <row r="18" spans="1:20" s="62" customFormat="1">
      <c r="A18" s="329">
        <v>8</v>
      </c>
      <c r="B18" s="146" t="s">
        <v>897</v>
      </c>
      <c r="C18" s="373">
        <v>88601</v>
      </c>
      <c r="D18" s="373">
        <v>0</v>
      </c>
      <c r="E18" s="373">
        <v>0</v>
      </c>
      <c r="F18" s="373">
        <v>0</v>
      </c>
      <c r="G18" s="373">
        <f t="shared" si="0"/>
        <v>88601</v>
      </c>
      <c r="H18" s="379">
        <v>60973</v>
      </c>
      <c r="I18" s="373">
        <v>0</v>
      </c>
      <c r="J18" s="373">
        <v>0</v>
      </c>
      <c r="K18" s="373">
        <v>0</v>
      </c>
      <c r="L18" s="373">
        <f t="shared" si="1"/>
        <v>60973</v>
      </c>
      <c r="M18" s="386">
        <v>11767718</v>
      </c>
      <c r="N18" s="386">
        <v>0</v>
      </c>
      <c r="O18" s="386">
        <v>0</v>
      </c>
      <c r="P18" s="386">
        <v>0</v>
      </c>
      <c r="Q18" s="386">
        <f t="shared" si="2"/>
        <v>11767718</v>
      </c>
      <c r="S18" s="593"/>
      <c r="T18" s="593"/>
    </row>
    <row r="19" spans="1:20" s="62" customFormat="1">
      <c r="A19" s="329">
        <v>9</v>
      </c>
      <c r="B19" s="146" t="s">
        <v>898</v>
      </c>
      <c r="C19" s="373">
        <v>77395</v>
      </c>
      <c r="D19" s="373">
        <v>0</v>
      </c>
      <c r="E19" s="373">
        <v>0</v>
      </c>
      <c r="F19" s="373">
        <v>0</v>
      </c>
      <c r="G19" s="373">
        <f t="shared" si="0"/>
        <v>77395</v>
      </c>
      <c r="H19" s="379">
        <v>46386</v>
      </c>
      <c r="I19" s="373">
        <v>0</v>
      </c>
      <c r="J19" s="373">
        <v>0</v>
      </c>
      <c r="K19" s="373">
        <v>0</v>
      </c>
      <c r="L19" s="373">
        <f t="shared" si="1"/>
        <v>46386</v>
      </c>
      <c r="M19" s="386">
        <v>9462668</v>
      </c>
      <c r="N19" s="386">
        <v>0</v>
      </c>
      <c r="O19" s="386">
        <v>0</v>
      </c>
      <c r="P19" s="386">
        <v>0</v>
      </c>
      <c r="Q19" s="386">
        <f t="shared" si="2"/>
        <v>9462668</v>
      </c>
      <c r="S19" s="593"/>
      <c r="T19" s="593"/>
    </row>
    <row r="20" spans="1:20" s="62" customFormat="1">
      <c r="A20" s="329">
        <v>10</v>
      </c>
      <c r="B20" s="146" t="s">
        <v>899</v>
      </c>
      <c r="C20" s="373">
        <v>228275</v>
      </c>
      <c r="D20" s="373">
        <v>792</v>
      </c>
      <c r="E20" s="373">
        <v>0</v>
      </c>
      <c r="F20" s="373">
        <v>0</v>
      </c>
      <c r="G20" s="373">
        <f t="shared" si="0"/>
        <v>229067</v>
      </c>
      <c r="H20" s="379">
        <v>156885</v>
      </c>
      <c r="I20" s="373">
        <v>360</v>
      </c>
      <c r="J20" s="373">
        <v>0</v>
      </c>
      <c r="K20" s="373">
        <v>0</v>
      </c>
      <c r="L20" s="373">
        <f t="shared" si="1"/>
        <v>157245</v>
      </c>
      <c r="M20" s="386">
        <v>31867013</v>
      </c>
      <c r="N20" s="386">
        <v>53674</v>
      </c>
      <c r="O20" s="386">
        <v>0</v>
      </c>
      <c r="P20" s="386">
        <v>0</v>
      </c>
      <c r="Q20" s="386">
        <f t="shared" si="2"/>
        <v>31920687</v>
      </c>
      <c r="S20" s="593"/>
      <c r="T20" s="593"/>
    </row>
    <row r="21" spans="1:20" s="62" customFormat="1">
      <c r="A21" s="329">
        <v>11</v>
      </c>
      <c r="B21" s="146" t="s">
        <v>900</v>
      </c>
      <c r="C21" s="373">
        <v>255439</v>
      </c>
      <c r="D21" s="373">
        <v>0</v>
      </c>
      <c r="E21" s="373">
        <v>0</v>
      </c>
      <c r="F21" s="373">
        <v>0</v>
      </c>
      <c r="G21" s="373">
        <f t="shared" si="0"/>
        <v>255439</v>
      </c>
      <c r="H21" s="379">
        <v>178402</v>
      </c>
      <c r="I21" s="373">
        <v>0</v>
      </c>
      <c r="J21" s="373">
        <v>0</v>
      </c>
      <c r="K21" s="373">
        <v>0</v>
      </c>
      <c r="L21" s="373">
        <f t="shared" si="1"/>
        <v>178402</v>
      </c>
      <c r="M21" s="386">
        <v>36012703</v>
      </c>
      <c r="N21" s="386">
        <v>0</v>
      </c>
      <c r="O21" s="386">
        <v>0</v>
      </c>
      <c r="P21" s="386">
        <v>0</v>
      </c>
      <c r="Q21" s="386">
        <f t="shared" si="2"/>
        <v>36012703</v>
      </c>
      <c r="S21" s="593"/>
      <c r="T21" s="593"/>
    </row>
    <row r="22" spans="1:20" s="62" customFormat="1">
      <c r="A22" s="329">
        <v>12</v>
      </c>
      <c r="B22" s="146" t="s">
        <v>901</v>
      </c>
      <c r="C22" s="373">
        <v>432165</v>
      </c>
      <c r="D22" s="373">
        <v>0</v>
      </c>
      <c r="E22" s="373">
        <v>0</v>
      </c>
      <c r="F22" s="373">
        <v>0</v>
      </c>
      <c r="G22" s="373">
        <f t="shared" si="0"/>
        <v>432165</v>
      </c>
      <c r="H22" s="379">
        <v>258623</v>
      </c>
      <c r="I22" s="373">
        <v>0</v>
      </c>
      <c r="J22" s="373">
        <v>0</v>
      </c>
      <c r="K22" s="373">
        <v>0</v>
      </c>
      <c r="L22" s="373">
        <f t="shared" si="1"/>
        <v>258623</v>
      </c>
      <c r="M22" s="386">
        <v>53534959</v>
      </c>
      <c r="N22" s="386">
        <v>0</v>
      </c>
      <c r="O22" s="386">
        <v>0</v>
      </c>
      <c r="P22" s="386">
        <v>0</v>
      </c>
      <c r="Q22" s="386">
        <f t="shared" si="2"/>
        <v>53534959</v>
      </c>
      <c r="S22" s="593"/>
      <c r="T22" s="593"/>
    </row>
    <row r="23" spans="1:20" s="62" customFormat="1">
      <c r="A23" s="329">
        <v>13</v>
      </c>
      <c r="B23" s="146" t="s">
        <v>902</v>
      </c>
      <c r="C23" s="373">
        <v>251198</v>
      </c>
      <c r="D23" s="373">
        <v>973</v>
      </c>
      <c r="E23" s="373">
        <v>0</v>
      </c>
      <c r="F23" s="373">
        <v>0</v>
      </c>
      <c r="G23" s="373">
        <f t="shared" si="0"/>
        <v>252171</v>
      </c>
      <c r="H23" s="379">
        <v>170547</v>
      </c>
      <c r="I23" s="373">
        <v>492</v>
      </c>
      <c r="J23" s="373">
        <v>0</v>
      </c>
      <c r="K23" s="373">
        <v>0</v>
      </c>
      <c r="L23" s="373">
        <f t="shared" si="1"/>
        <v>171039</v>
      </c>
      <c r="M23" s="386">
        <v>30207986</v>
      </c>
      <c r="N23" s="386">
        <v>65863</v>
      </c>
      <c r="O23" s="386">
        <v>0</v>
      </c>
      <c r="P23" s="386">
        <v>0</v>
      </c>
      <c r="Q23" s="386">
        <f t="shared" si="2"/>
        <v>30273849</v>
      </c>
      <c r="S23" s="593"/>
      <c r="T23" s="593"/>
    </row>
    <row r="24" spans="1:20" s="62" customFormat="1">
      <c r="A24" s="329">
        <v>14</v>
      </c>
      <c r="B24" s="146" t="s">
        <v>903</v>
      </c>
      <c r="C24" s="373">
        <v>239340</v>
      </c>
      <c r="D24" s="373">
        <v>0</v>
      </c>
      <c r="E24" s="373">
        <v>0</v>
      </c>
      <c r="F24" s="373">
        <v>0</v>
      </c>
      <c r="G24" s="373">
        <f t="shared" si="0"/>
        <v>239340</v>
      </c>
      <c r="H24" s="379">
        <v>164581</v>
      </c>
      <c r="I24" s="373">
        <v>0</v>
      </c>
      <c r="J24" s="373">
        <v>0</v>
      </c>
      <c r="K24" s="373">
        <v>0</v>
      </c>
      <c r="L24" s="373">
        <f t="shared" si="1"/>
        <v>164581</v>
      </c>
      <c r="M24" s="386">
        <v>34397510</v>
      </c>
      <c r="N24" s="386">
        <v>0</v>
      </c>
      <c r="O24" s="386">
        <v>0</v>
      </c>
      <c r="P24" s="386">
        <v>0</v>
      </c>
      <c r="Q24" s="386">
        <f t="shared" si="2"/>
        <v>34397510</v>
      </c>
      <c r="S24" s="593"/>
      <c r="T24" s="593"/>
    </row>
    <row r="25" spans="1:20" s="62" customFormat="1">
      <c r="A25" s="329">
        <v>15</v>
      </c>
      <c r="B25" s="146" t="s">
        <v>904</v>
      </c>
      <c r="C25" s="373">
        <v>490960</v>
      </c>
      <c r="D25" s="373">
        <v>0</v>
      </c>
      <c r="E25" s="373">
        <v>0</v>
      </c>
      <c r="F25" s="373">
        <v>0</v>
      </c>
      <c r="G25" s="373">
        <f t="shared" si="0"/>
        <v>490960</v>
      </c>
      <c r="H25" s="379">
        <v>305037</v>
      </c>
      <c r="I25" s="373">
        <v>0</v>
      </c>
      <c r="J25" s="373">
        <v>0</v>
      </c>
      <c r="K25" s="373">
        <v>0</v>
      </c>
      <c r="L25" s="373">
        <f t="shared" si="1"/>
        <v>305037</v>
      </c>
      <c r="M25" s="386">
        <v>59177103</v>
      </c>
      <c r="N25" s="386">
        <v>0</v>
      </c>
      <c r="O25" s="386">
        <v>0</v>
      </c>
      <c r="P25" s="386">
        <v>0</v>
      </c>
      <c r="Q25" s="386">
        <f t="shared" si="2"/>
        <v>59177103</v>
      </c>
      <c r="S25" s="593"/>
      <c r="T25" s="593"/>
    </row>
    <row r="26" spans="1:20" s="62" customFormat="1">
      <c r="A26" s="329">
        <v>16</v>
      </c>
      <c r="B26" s="146" t="s">
        <v>905</v>
      </c>
      <c r="C26" s="373">
        <v>456291</v>
      </c>
      <c r="D26" s="373">
        <v>0</v>
      </c>
      <c r="E26" s="373">
        <v>0</v>
      </c>
      <c r="F26" s="373">
        <v>0</v>
      </c>
      <c r="G26" s="373">
        <f t="shared" si="0"/>
        <v>456291</v>
      </c>
      <c r="H26" s="379">
        <v>279160</v>
      </c>
      <c r="I26" s="373">
        <v>0</v>
      </c>
      <c r="J26" s="373">
        <v>0</v>
      </c>
      <c r="K26" s="373">
        <v>0</v>
      </c>
      <c r="L26" s="373">
        <f t="shared" si="1"/>
        <v>279160</v>
      </c>
      <c r="M26" s="386">
        <v>54157053</v>
      </c>
      <c r="N26" s="386">
        <v>0</v>
      </c>
      <c r="O26" s="386">
        <v>0</v>
      </c>
      <c r="P26" s="386">
        <v>0</v>
      </c>
      <c r="Q26" s="386">
        <f t="shared" si="2"/>
        <v>54157053</v>
      </c>
      <c r="S26" s="593"/>
      <c r="T26" s="593"/>
    </row>
    <row r="27" spans="1:20" s="62" customFormat="1">
      <c r="A27" s="329">
        <v>17</v>
      </c>
      <c r="B27" s="146" t="s">
        <v>906</v>
      </c>
      <c r="C27" s="373">
        <v>105609</v>
      </c>
      <c r="D27" s="373">
        <v>0</v>
      </c>
      <c r="E27" s="373">
        <v>0</v>
      </c>
      <c r="F27" s="373">
        <v>0</v>
      </c>
      <c r="G27" s="373">
        <f t="shared" si="0"/>
        <v>105609</v>
      </c>
      <c r="H27" s="379">
        <v>61470</v>
      </c>
      <c r="I27" s="373">
        <v>0</v>
      </c>
      <c r="J27" s="373">
        <v>0</v>
      </c>
      <c r="K27" s="373">
        <v>0</v>
      </c>
      <c r="L27" s="373">
        <f t="shared" si="1"/>
        <v>61470</v>
      </c>
      <c r="M27" s="386">
        <v>12170977</v>
      </c>
      <c r="N27" s="386">
        <v>0</v>
      </c>
      <c r="O27" s="386">
        <v>0</v>
      </c>
      <c r="P27" s="386">
        <v>0</v>
      </c>
      <c r="Q27" s="386">
        <f t="shared" si="2"/>
        <v>12170977</v>
      </c>
      <c r="S27" s="593"/>
      <c r="T27" s="593"/>
    </row>
    <row r="28" spans="1:20" s="62" customFormat="1">
      <c r="A28" s="329">
        <v>18</v>
      </c>
      <c r="B28" s="146" t="s">
        <v>907</v>
      </c>
      <c r="C28" s="373">
        <v>316335</v>
      </c>
      <c r="D28" s="373">
        <v>0</v>
      </c>
      <c r="E28" s="373">
        <v>0</v>
      </c>
      <c r="F28" s="373">
        <v>0</v>
      </c>
      <c r="G28" s="373">
        <f t="shared" si="0"/>
        <v>316335</v>
      </c>
      <c r="H28" s="379">
        <v>182674</v>
      </c>
      <c r="I28" s="373">
        <v>0</v>
      </c>
      <c r="J28" s="373">
        <v>0</v>
      </c>
      <c r="K28" s="373">
        <v>0</v>
      </c>
      <c r="L28" s="373">
        <f t="shared" si="1"/>
        <v>182674</v>
      </c>
      <c r="M28" s="386">
        <v>37969762</v>
      </c>
      <c r="N28" s="386">
        <v>0</v>
      </c>
      <c r="O28" s="386">
        <v>0</v>
      </c>
      <c r="P28" s="386">
        <v>0</v>
      </c>
      <c r="Q28" s="386">
        <f t="shared" si="2"/>
        <v>37969762</v>
      </c>
      <c r="S28" s="593"/>
      <c r="T28" s="593"/>
    </row>
    <row r="29" spans="1:20" s="62" customFormat="1">
      <c r="A29" s="329">
        <v>19</v>
      </c>
      <c r="B29" s="146" t="s">
        <v>908</v>
      </c>
      <c r="C29" s="373">
        <v>644048</v>
      </c>
      <c r="D29" s="373">
        <v>1258</v>
      </c>
      <c r="E29" s="373">
        <v>0</v>
      </c>
      <c r="F29" s="373">
        <v>0</v>
      </c>
      <c r="G29" s="373">
        <f t="shared" si="0"/>
        <v>645306</v>
      </c>
      <c r="H29" s="379">
        <v>437660</v>
      </c>
      <c r="I29" s="373">
        <v>807</v>
      </c>
      <c r="J29" s="373">
        <v>0</v>
      </c>
      <c r="K29" s="373">
        <v>0</v>
      </c>
      <c r="L29" s="373">
        <f t="shared" si="1"/>
        <v>438467</v>
      </c>
      <c r="M29" s="386">
        <v>93698853</v>
      </c>
      <c r="N29" s="386">
        <v>133111</v>
      </c>
      <c r="O29" s="386">
        <v>0</v>
      </c>
      <c r="P29" s="386">
        <v>0</v>
      </c>
      <c r="Q29" s="386">
        <f t="shared" si="2"/>
        <v>93831964</v>
      </c>
      <c r="S29" s="593"/>
      <c r="T29" s="593"/>
    </row>
    <row r="30" spans="1:20" s="62" customFormat="1">
      <c r="A30" s="329">
        <v>20</v>
      </c>
      <c r="B30" s="146" t="s">
        <v>909</v>
      </c>
      <c r="C30" s="373">
        <v>454839</v>
      </c>
      <c r="D30" s="373">
        <v>985</v>
      </c>
      <c r="E30" s="373">
        <v>0</v>
      </c>
      <c r="F30" s="373">
        <v>0</v>
      </c>
      <c r="G30" s="373">
        <f t="shared" si="0"/>
        <v>455824</v>
      </c>
      <c r="H30" s="379">
        <v>327932</v>
      </c>
      <c r="I30" s="373">
        <v>489</v>
      </c>
      <c r="J30" s="373">
        <v>0</v>
      </c>
      <c r="K30" s="373">
        <v>0</v>
      </c>
      <c r="L30" s="373">
        <f t="shared" si="1"/>
        <v>328421</v>
      </c>
      <c r="M30" s="386">
        <v>69871447</v>
      </c>
      <c r="N30" s="386">
        <v>82264</v>
      </c>
      <c r="O30" s="386">
        <v>0</v>
      </c>
      <c r="P30" s="386">
        <v>0</v>
      </c>
      <c r="Q30" s="386">
        <f t="shared" si="2"/>
        <v>69953711</v>
      </c>
      <c r="S30" s="593"/>
      <c r="T30" s="593"/>
    </row>
    <row r="31" spans="1:20" s="62" customFormat="1">
      <c r="A31" s="329">
        <v>21</v>
      </c>
      <c r="B31" s="146" t="s">
        <v>910</v>
      </c>
      <c r="C31" s="373">
        <v>423533</v>
      </c>
      <c r="D31" s="373">
        <v>0</v>
      </c>
      <c r="E31" s="373">
        <v>0</v>
      </c>
      <c r="F31" s="373">
        <v>0</v>
      </c>
      <c r="G31" s="373">
        <f t="shared" si="0"/>
        <v>423533</v>
      </c>
      <c r="H31" s="379">
        <v>272449</v>
      </c>
      <c r="I31" s="373">
        <v>0</v>
      </c>
      <c r="J31" s="373">
        <v>0</v>
      </c>
      <c r="K31" s="373">
        <v>0</v>
      </c>
      <c r="L31" s="373">
        <f t="shared" si="1"/>
        <v>272449</v>
      </c>
      <c r="M31" s="386">
        <v>49858255</v>
      </c>
      <c r="N31" s="386">
        <v>0</v>
      </c>
      <c r="O31" s="386">
        <v>0</v>
      </c>
      <c r="P31" s="386">
        <v>0</v>
      </c>
      <c r="Q31" s="386">
        <f t="shared" si="2"/>
        <v>49858255</v>
      </c>
      <c r="S31" s="593"/>
      <c r="T31" s="593"/>
    </row>
    <row r="32" spans="1:20" s="62" customFormat="1">
      <c r="A32" s="329">
        <v>22</v>
      </c>
      <c r="B32" s="146" t="s">
        <v>911</v>
      </c>
      <c r="C32" s="373">
        <v>574406</v>
      </c>
      <c r="D32" s="373">
        <v>0</v>
      </c>
      <c r="E32" s="373">
        <v>0</v>
      </c>
      <c r="F32" s="373">
        <v>0</v>
      </c>
      <c r="G32" s="373">
        <f t="shared" si="0"/>
        <v>574406</v>
      </c>
      <c r="H32" s="379">
        <v>350014</v>
      </c>
      <c r="I32" s="373">
        <v>0</v>
      </c>
      <c r="J32" s="373">
        <v>0</v>
      </c>
      <c r="K32" s="373">
        <v>0</v>
      </c>
      <c r="L32" s="373">
        <f t="shared" si="1"/>
        <v>350014</v>
      </c>
      <c r="M32" s="386">
        <v>64752605</v>
      </c>
      <c r="N32" s="386">
        <v>0</v>
      </c>
      <c r="O32" s="386">
        <v>0</v>
      </c>
      <c r="P32" s="386">
        <v>0</v>
      </c>
      <c r="Q32" s="386">
        <f t="shared" si="2"/>
        <v>64752605</v>
      </c>
      <c r="S32" s="593"/>
      <c r="T32" s="593"/>
    </row>
    <row r="33" spans="1:23" s="62" customFormat="1">
      <c r="A33" s="329">
        <v>23</v>
      </c>
      <c r="B33" s="146" t="s">
        <v>912</v>
      </c>
      <c r="C33" s="373">
        <v>419194</v>
      </c>
      <c r="D33" s="373">
        <v>256</v>
      </c>
      <c r="E33" s="373">
        <v>0</v>
      </c>
      <c r="F33" s="373">
        <v>0</v>
      </c>
      <c r="G33" s="373">
        <f t="shared" si="0"/>
        <v>419450</v>
      </c>
      <c r="H33" s="379">
        <v>276621</v>
      </c>
      <c r="I33" s="373">
        <v>179</v>
      </c>
      <c r="J33" s="373">
        <v>0</v>
      </c>
      <c r="K33" s="373">
        <v>0</v>
      </c>
      <c r="L33" s="373">
        <f t="shared" si="1"/>
        <v>276800</v>
      </c>
      <c r="M33" s="386">
        <v>56717254</v>
      </c>
      <c r="N33" s="386">
        <v>26666</v>
      </c>
      <c r="O33" s="386">
        <v>0</v>
      </c>
      <c r="P33" s="386">
        <v>0</v>
      </c>
      <c r="Q33" s="386">
        <f t="shared" si="2"/>
        <v>56743920</v>
      </c>
      <c r="S33" s="593"/>
      <c r="T33" s="593"/>
    </row>
    <row r="34" spans="1:23" s="62" customFormat="1">
      <c r="A34" s="329">
        <v>24</v>
      </c>
      <c r="B34" s="146" t="s">
        <v>913</v>
      </c>
      <c r="C34" s="373">
        <v>443808</v>
      </c>
      <c r="D34" s="373">
        <v>578</v>
      </c>
      <c r="E34" s="373">
        <v>0</v>
      </c>
      <c r="F34" s="373">
        <v>0</v>
      </c>
      <c r="G34" s="373">
        <f t="shared" si="0"/>
        <v>444386</v>
      </c>
      <c r="H34" s="379">
        <v>259043</v>
      </c>
      <c r="I34" s="373">
        <v>338</v>
      </c>
      <c r="J34" s="373">
        <v>0</v>
      </c>
      <c r="K34" s="373">
        <v>0</v>
      </c>
      <c r="L34" s="373">
        <f t="shared" si="1"/>
        <v>259381</v>
      </c>
      <c r="M34" s="386">
        <v>57784842</v>
      </c>
      <c r="N34" s="386">
        <v>57088</v>
      </c>
      <c r="O34" s="386">
        <v>0</v>
      </c>
      <c r="P34" s="386">
        <v>0</v>
      </c>
      <c r="Q34" s="386">
        <f t="shared" si="2"/>
        <v>57841930</v>
      </c>
      <c r="S34" s="593"/>
      <c r="T34" s="593"/>
    </row>
    <row r="35" spans="1:23" s="62" customFormat="1">
      <c r="A35" s="329">
        <v>25</v>
      </c>
      <c r="B35" s="146" t="s">
        <v>914</v>
      </c>
      <c r="C35" s="373">
        <v>228989</v>
      </c>
      <c r="D35" s="373">
        <v>0</v>
      </c>
      <c r="E35" s="373">
        <v>0</v>
      </c>
      <c r="F35" s="373">
        <v>579</v>
      </c>
      <c r="G35" s="373">
        <f t="shared" si="0"/>
        <v>229568</v>
      </c>
      <c r="H35" s="379">
        <v>147514</v>
      </c>
      <c r="I35" s="373">
        <v>0</v>
      </c>
      <c r="J35" s="373">
        <v>0</v>
      </c>
      <c r="K35" s="373">
        <v>53</v>
      </c>
      <c r="L35" s="373">
        <f t="shared" si="1"/>
        <v>147567</v>
      </c>
      <c r="M35" s="386">
        <v>32412057</v>
      </c>
      <c r="N35" s="386">
        <v>0</v>
      </c>
      <c r="O35" s="386">
        <v>0</v>
      </c>
      <c r="P35" s="386">
        <v>8577</v>
      </c>
      <c r="Q35" s="386">
        <f t="shared" si="2"/>
        <v>32420634</v>
      </c>
      <c r="S35" s="593"/>
      <c r="T35" s="593"/>
    </row>
    <row r="36" spans="1:23" s="62" customFormat="1">
      <c r="A36" s="329">
        <v>26</v>
      </c>
      <c r="B36" s="146" t="s">
        <v>915</v>
      </c>
      <c r="C36" s="373">
        <v>377196</v>
      </c>
      <c r="D36" s="373">
        <v>0</v>
      </c>
      <c r="E36" s="373">
        <v>0</v>
      </c>
      <c r="F36" s="373">
        <v>0</v>
      </c>
      <c r="G36" s="373">
        <f t="shared" si="0"/>
        <v>377196</v>
      </c>
      <c r="H36" s="379">
        <v>229775</v>
      </c>
      <c r="I36" s="373">
        <v>0</v>
      </c>
      <c r="J36" s="373">
        <v>0</v>
      </c>
      <c r="K36" s="373">
        <v>0</v>
      </c>
      <c r="L36" s="373">
        <f t="shared" si="1"/>
        <v>229775</v>
      </c>
      <c r="M36" s="386">
        <v>45725177</v>
      </c>
      <c r="N36" s="386">
        <v>0</v>
      </c>
      <c r="O36" s="386">
        <v>0</v>
      </c>
      <c r="P36" s="386">
        <v>0</v>
      </c>
      <c r="Q36" s="386">
        <f t="shared" si="2"/>
        <v>45725177</v>
      </c>
      <c r="S36" s="593"/>
      <c r="T36" s="593"/>
    </row>
    <row r="37" spans="1:23" s="62" customFormat="1">
      <c r="A37" s="329">
        <v>27</v>
      </c>
      <c r="B37" s="146" t="s">
        <v>916</v>
      </c>
      <c r="C37" s="373">
        <v>428662</v>
      </c>
      <c r="D37" s="373">
        <v>0</v>
      </c>
      <c r="E37" s="373">
        <v>0</v>
      </c>
      <c r="F37" s="373">
        <v>0</v>
      </c>
      <c r="G37" s="373">
        <f t="shared" si="0"/>
        <v>428662</v>
      </c>
      <c r="H37" s="379">
        <v>235238</v>
      </c>
      <c r="I37" s="373">
        <v>0</v>
      </c>
      <c r="J37" s="373">
        <v>0</v>
      </c>
      <c r="K37" s="373">
        <v>0</v>
      </c>
      <c r="L37" s="373">
        <f t="shared" si="1"/>
        <v>235238</v>
      </c>
      <c r="M37" s="386">
        <v>50811350</v>
      </c>
      <c r="N37" s="386">
        <v>0</v>
      </c>
      <c r="O37" s="386">
        <v>0</v>
      </c>
      <c r="P37" s="386">
        <v>0</v>
      </c>
      <c r="Q37" s="386">
        <f t="shared" si="2"/>
        <v>50811350</v>
      </c>
      <c r="S37" s="593"/>
      <c r="T37" s="593"/>
    </row>
    <row r="38" spans="1:23" s="62" customFormat="1">
      <c r="A38" s="329">
        <v>28</v>
      </c>
      <c r="B38" s="146" t="s">
        <v>917</v>
      </c>
      <c r="C38" s="373">
        <v>319060</v>
      </c>
      <c r="D38" s="373">
        <v>425</v>
      </c>
      <c r="E38" s="373">
        <v>0</v>
      </c>
      <c r="F38" s="373">
        <v>0</v>
      </c>
      <c r="G38" s="373">
        <f t="shared" si="0"/>
        <v>319485</v>
      </c>
      <c r="H38" s="379">
        <v>203018</v>
      </c>
      <c r="I38" s="373">
        <v>296</v>
      </c>
      <c r="J38" s="373">
        <v>0</v>
      </c>
      <c r="K38" s="373">
        <v>0</v>
      </c>
      <c r="L38" s="373">
        <f t="shared" si="1"/>
        <v>203314</v>
      </c>
      <c r="M38" s="386">
        <v>37777556</v>
      </c>
      <c r="N38" s="386">
        <v>38800</v>
      </c>
      <c r="O38" s="386">
        <v>0</v>
      </c>
      <c r="P38" s="386">
        <v>0</v>
      </c>
      <c r="Q38" s="386">
        <f t="shared" si="2"/>
        <v>37816356</v>
      </c>
      <c r="S38" s="593"/>
      <c r="T38" s="593"/>
    </row>
    <row r="39" spans="1:23">
      <c r="A39" s="328">
        <v>29</v>
      </c>
      <c r="B39" s="330" t="s">
        <v>918</v>
      </c>
      <c r="C39" s="375">
        <v>213069</v>
      </c>
      <c r="D39" s="375">
        <v>0</v>
      </c>
      <c r="E39" s="375">
        <v>0</v>
      </c>
      <c r="F39" s="375">
        <v>0</v>
      </c>
      <c r="G39" s="373">
        <f t="shared" si="0"/>
        <v>213069</v>
      </c>
      <c r="H39" s="379">
        <v>141660</v>
      </c>
      <c r="I39" s="375">
        <v>0</v>
      </c>
      <c r="J39" s="373">
        <v>0</v>
      </c>
      <c r="K39" s="373">
        <v>0</v>
      </c>
      <c r="L39" s="373">
        <f t="shared" si="1"/>
        <v>141660</v>
      </c>
      <c r="M39" s="387">
        <v>28898726</v>
      </c>
      <c r="N39" s="387">
        <v>0</v>
      </c>
      <c r="O39" s="386">
        <v>0</v>
      </c>
      <c r="P39" s="386">
        <v>0</v>
      </c>
      <c r="Q39" s="386">
        <f t="shared" si="2"/>
        <v>28898726</v>
      </c>
      <c r="R39" s="62"/>
      <c r="S39" s="593"/>
      <c r="T39" s="593"/>
      <c r="V39" s="62"/>
      <c r="W39" s="62"/>
    </row>
    <row r="40" spans="1:23">
      <c r="A40" s="328">
        <v>30</v>
      </c>
      <c r="B40" s="330" t="s">
        <v>919</v>
      </c>
      <c r="C40" s="375">
        <v>118361</v>
      </c>
      <c r="D40" s="375">
        <v>936</v>
      </c>
      <c r="E40" s="375">
        <v>0</v>
      </c>
      <c r="F40" s="375">
        <v>0</v>
      </c>
      <c r="G40" s="373">
        <f t="shared" si="0"/>
        <v>119297</v>
      </c>
      <c r="H40" s="379">
        <v>80997</v>
      </c>
      <c r="I40" s="375">
        <v>631</v>
      </c>
      <c r="J40" s="373">
        <v>0</v>
      </c>
      <c r="K40" s="373">
        <v>0</v>
      </c>
      <c r="L40" s="373">
        <f t="shared" si="1"/>
        <v>81628</v>
      </c>
      <c r="M40" s="387">
        <v>16755817</v>
      </c>
      <c r="N40" s="387">
        <v>99732</v>
      </c>
      <c r="O40" s="386">
        <v>0</v>
      </c>
      <c r="P40" s="386">
        <v>0</v>
      </c>
      <c r="Q40" s="386">
        <f t="shared" si="2"/>
        <v>16855549</v>
      </c>
      <c r="R40" s="62"/>
      <c r="S40" s="593"/>
      <c r="T40" s="593"/>
      <c r="V40" s="62"/>
      <c r="W40" s="62"/>
    </row>
    <row r="41" spans="1:23">
      <c r="A41" s="328">
        <v>31</v>
      </c>
      <c r="B41" s="330" t="s">
        <v>920</v>
      </c>
      <c r="C41" s="375">
        <v>69409</v>
      </c>
      <c r="D41" s="375">
        <v>0</v>
      </c>
      <c r="E41" s="375">
        <v>0</v>
      </c>
      <c r="F41" s="375">
        <v>0</v>
      </c>
      <c r="G41" s="373">
        <f t="shared" si="0"/>
        <v>69409</v>
      </c>
      <c r="H41" s="379">
        <v>44729</v>
      </c>
      <c r="I41" s="375">
        <v>0</v>
      </c>
      <c r="J41" s="373">
        <v>0</v>
      </c>
      <c r="K41" s="373">
        <v>0</v>
      </c>
      <c r="L41" s="373">
        <f t="shared" si="1"/>
        <v>44729</v>
      </c>
      <c r="M41" s="387">
        <v>9169476</v>
      </c>
      <c r="N41" s="387">
        <v>0</v>
      </c>
      <c r="O41" s="386">
        <v>0</v>
      </c>
      <c r="P41" s="386">
        <v>0</v>
      </c>
      <c r="Q41" s="386">
        <f t="shared" si="2"/>
        <v>9169476</v>
      </c>
      <c r="R41" s="62"/>
      <c r="S41" s="593"/>
      <c r="T41" s="593"/>
      <c r="V41" s="62"/>
      <c r="W41" s="62"/>
    </row>
    <row r="42" spans="1:23">
      <c r="A42" s="328">
        <v>32</v>
      </c>
      <c r="B42" s="330" t="s">
        <v>921</v>
      </c>
      <c r="C42" s="375">
        <v>112509</v>
      </c>
      <c r="D42" s="375">
        <v>0</v>
      </c>
      <c r="E42" s="375">
        <v>0</v>
      </c>
      <c r="F42" s="375">
        <v>0</v>
      </c>
      <c r="G42" s="373">
        <f t="shared" si="0"/>
        <v>112509</v>
      </c>
      <c r="H42" s="379">
        <v>80330</v>
      </c>
      <c r="I42" s="375">
        <v>0</v>
      </c>
      <c r="J42" s="373">
        <v>0</v>
      </c>
      <c r="K42" s="373">
        <v>0</v>
      </c>
      <c r="L42" s="373">
        <f t="shared" si="1"/>
        <v>80330</v>
      </c>
      <c r="M42" s="387">
        <v>14206575</v>
      </c>
      <c r="N42" s="387">
        <v>0</v>
      </c>
      <c r="O42" s="386">
        <v>0</v>
      </c>
      <c r="P42" s="386">
        <v>0</v>
      </c>
      <c r="Q42" s="386">
        <f t="shared" si="2"/>
        <v>14206575</v>
      </c>
      <c r="R42" s="62"/>
      <c r="S42" s="593"/>
      <c r="T42" s="593"/>
      <c r="V42" s="62"/>
      <c r="W42" s="62"/>
    </row>
    <row r="43" spans="1:23">
      <c r="A43" s="328">
        <v>33</v>
      </c>
      <c r="B43" s="330" t="s">
        <v>922</v>
      </c>
      <c r="C43" s="375">
        <v>226206</v>
      </c>
      <c r="D43" s="375">
        <v>59</v>
      </c>
      <c r="E43" s="375">
        <v>2000</v>
      </c>
      <c r="F43" s="375">
        <v>0</v>
      </c>
      <c r="G43" s="373">
        <f t="shared" si="0"/>
        <v>228265</v>
      </c>
      <c r="H43" s="379">
        <v>147472</v>
      </c>
      <c r="I43" s="375">
        <v>37</v>
      </c>
      <c r="J43" s="373">
        <v>0</v>
      </c>
      <c r="K43" s="373">
        <v>0</v>
      </c>
      <c r="L43" s="373">
        <f t="shared" si="1"/>
        <v>147509</v>
      </c>
      <c r="M43" s="387">
        <v>29201323</v>
      </c>
      <c r="N43" s="387">
        <v>5413</v>
      </c>
      <c r="O43" s="386">
        <v>0</v>
      </c>
      <c r="P43" s="386">
        <v>0</v>
      </c>
      <c r="Q43" s="386">
        <f t="shared" si="2"/>
        <v>29206736</v>
      </c>
      <c r="R43" s="62"/>
      <c r="S43" s="593"/>
      <c r="T43" s="593"/>
      <c r="V43" s="62"/>
      <c r="W43" s="62"/>
    </row>
    <row r="44" spans="1:23">
      <c r="A44" s="328">
        <v>34</v>
      </c>
      <c r="B44" s="330" t="s">
        <v>923</v>
      </c>
      <c r="C44" s="375">
        <v>220062</v>
      </c>
      <c r="D44" s="375">
        <v>786</v>
      </c>
      <c r="E44" s="375">
        <v>0</v>
      </c>
      <c r="F44" s="375">
        <v>0</v>
      </c>
      <c r="G44" s="373">
        <f t="shared" si="0"/>
        <v>220848</v>
      </c>
      <c r="H44" s="379">
        <v>136994</v>
      </c>
      <c r="I44" s="375">
        <v>387</v>
      </c>
      <c r="J44" s="373">
        <v>0</v>
      </c>
      <c r="K44" s="373">
        <v>0</v>
      </c>
      <c r="L44" s="373">
        <f t="shared" si="1"/>
        <v>137381</v>
      </c>
      <c r="M44" s="387">
        <v>26868347</v>
      </c>
      <c r="N44" s="387">
        <v>58410</v>
      </c>
      <c r="O44" s="386">
        <v>0</v>
      </c>
      <c r="P44" s="386">
        <v>0</v>
      </c>
      <c r="Q44" s="386">
        <f t="shared" si="2"/>
        <v>26926757</v>
      </c>
      <c r="R44" s="62"/>
      <c r="S44" s="593"/>
      <c r="T44" s="593"/>
      <c r="V44" s="62"/>
      <c r="W44" s="62"/>
    </row>
    <row r="45" spans="1:23">
      <c r="A45" s="328">
        <v>35</v>
      </c>
      <c r="B45" s="330" t="s">
        <v>924</v>
      </c>
      <c r="C45" s="375">
        <v>321635</v>
      </c>
      <c r="D45" s="375">
        <v>0</v>
      </c>
      <c r="E45" s="375">
        <v>0</v>
      </c>
      <c r="F45" s="375">
        <v>0</v>
      </c>
      <c r="G45" s="373">
        <f t="shared" si="0"/>
        <v>321635</v>
      </c>
      <c r="H45" s="379">
        <v>223361</v>
      </c>
      <c r="I45" s="375">
        <v>0</v>
      </c>
      <c r="J45" s="373">
        <v>0</v>
      </c>
      <c r="K45" s="373">
        <v>0</v>
      </c>
      <c r="L45" s="373">
        <f t="shared" si="1"/>
        <v>223361</v>
      </c>
      <c r="M45" s="387">
        <v>47958166</v>
      </c>
      <c r="N45" s="387">
        <v>0</v>
      </c>
      <c r="O45" s="386">
        <v>0</v>
      </c>
      <c r="P45" s="386">
        <v>0</v>
      </c>
      <c r="Q45" s="386">
        <f t="shared" si="2"/>
        <v>47958166</v>
      </c>
      <c r="R45" s="62"/>
      <c r="S45" s="593"/>
      <c r="T45" s="593"/>
      <c r="V45" s="62"/>
      <c r="W45" s="62"/>
    </row>
    <row r="46" spans="1:23">
      <c r="A46" s="328">
        <v>36</v>
      </c>
      <c r="B46" s="330" t="s">
        <v>925</v>
      </c>
      <c r="C46" s="375">
        <v>275938</v>
      </c>
      <c r="D46" s="375">
        <v>0</v>
      </c>
      <c r="E46" s="375">
        <v>0</v>
      </c>
      <c r="F46" s="375">
        <v>0</v>
      </c>
      <c r="G46" s="373">
        <f t="shared" si="0"/>
        <v>275938</v>
      </c>
      <c r="H46" s="379">
        <v>165882</v>
      </c>
      <c r="I46" s="375">
        <v>0</v>
      </c>
      <c r="J46" s="373">
        <v>0</v>
      </c>
      <c r="K46" s="373">
        <v>0</v>
      </c>
      <c r="L46" s="373">
        <f t="shared" si="1"/>
        <v>165882</v>
      </c>
      <c r="M46" s="387">
        <v>33508169</v>
      </c>
      <c r="N46" s="387">
        <v>0</v>
      </c>
      <c r="O46" s="386">
        <v>0</v>
      </c>
      <c r="P46" s="386">
        <v>0</v>
      </c>
      <c r="Q46" s="386">
        <f t="shared" si="2"/>
        <v>33508169</v>
      </c>
      <c r="R46" s="62"/>
      <c r="S46" s="593"/>
      <c r="T46" s="593"/>
      <c r="V46" s="62"/>
      <c r="W46" s="62"/>
    </row>
    <row r="47" spans="1:23">
      <c r="A47" s="328">
        <v>37</v>
      </c>
      <c r="B47" s="330" t="s">
        <v>926</v>
      </c>
      <c r="C47" s="375">
        <v>268360</v>
      </c>
      <c r="D47" s="375">
        <v>75</v>
      </c>
      <c r="E47" s="375">
        <v>0</v>
      </c>
      <c r="F47" s="375">
        <v>0</v>
      </c>
      <c r="G47" s="373">
        <f t="shared" si="0"/>
        <v>268435</v>
      </c>
      <c r="H47" s="379">
        <v>163952</v>
      </c>
      <c r="I47" s="375">
        <v>33</v>
      </c>
      <c r="J47" s="373">
        <v>0</v>
      </c>
      <c r="K47" s="373">
        <v>0</v>
      </c>
      <c r="L47" s="373">
        <f t="shared" si="1"/>
        <v>163985</v>
      </c>
      <c r="M47" s="387">
        <v>33441565</v>
      </c>
      <c r="N47" s="387">
        <v>3838</v>
      </c>
      <c r="O47" s="386">
        <v>0</v>
      </c>
      <c r="P47" s="386">
        <v>0</v>
      </c>
      <c r="Q47" s="386">
        <f t="shared" si="2"/>
        <v>33445403</v>
      </c>
      <c r="R47" s="62"/>
      <c r="S47" s="593"/>
      <c r="T47" s="593"/>
      <c r="V47" s="62"/>
      <c r="W47" s="62"/>
    </row>
    <row r="48" spans="1:23">
      <c r="A48" s="328">
        <v>38</v>
      </c>
      <c r="B48" s="330" t="s">
        <v>927</v>
      </c>
      <c r="C48" s="375">
        <v>259152</v>
      </c>
      <c r="D48" s="375">
        <v>978</v>
      </c>
      <c r="E48" s="375">
        <v>0</v>
      </c>
      <c r="F48" s="375">
        <v>0</v>
      </c>
      <c r="G48" s="373">
        <f t="shared" si="0"/>
        <v>260130</v>
      </c>
      <c r="H48" s="379">
        <v>167876</v>
      </c>
      <c r="I48" s="375">
        <v>487</v>
      </c>
      <c r="J48" s="373">
        <v>0</v>
      </c>
      <c r="K48" s="373">
        <v>0</v>
      </c>
      <c r="L48" s="373">
        <f t="shared" si="1"/>
        <v>168363</v>
      </c>
      <c r="M48" s="387">
        <v>34942171</v>
      </c>
      <c r="N48" s="387">
        <v>77364</v>
      </c>
      <c r="O48" s="386">
        <v>0</v>
      </c>
      <c r="P48" s="386">
        <v>0</v>
      </c>
      <c r="Q48" s="386">
        <f t="shared" si="2"/>
        <v>35019535</v>
      </c>
      <c r="R48" s="62"/>
      <c r="S48" s="593"/>
      <c r="T48" s="593"/>
      <c r="V48" s="62"/>
      <c r="W48" s="62"/>
    </row>
    <row r="49" spans="1:23">
      <c r="A49" s="668" t="s">
        <v>14</v>
      </c>
      <c r="B49" s="669"/>
      <c r="C49" s="375">
        <f>SUM(C11:C48)</f>
        <v>11255686</v>
      </c>
      <c r="D49" s="375">
        <f>SUM(D11:D48)</f>
        <v>9845</v>
      </c>
      <c r="E49" s="375">
        <f>SUM(E11:E48)</f>
        <v>2000</v>
      </c>
      <c r="F49" s="375">
        <f>SUM(F11:F48)</f>
        <v>579</v>
      </c>
      <c r="G49" s="373">
        <f t="shared" si="0"/>
        <v>11268110</v>
      </c>
      <c r="H49" s="378">
        <f>SUM(H11:H48)</f>
        <v>7184634</v>
      </c>
      <c r="I49" s="375">
        <f>SUM(I11:I48)</f>
        <v>5665</v>
      </c>
      <c r="J49" s="373">
        <v>0</v>
      </c>
      <c r="K49" s="375">
        <f>SUM(K11:K48)</f>
        <v>53</v>
      </c>
      <c r="L49" s="373">
        <f t="shared" si="1"/>
        <v>7190352</v>
      </c>
      <c r="M49" s="387">
        <f>SUM(M11:M48)</f>
        <v>1451570829</v>
      </c>
      <c r="N49" s="387">
        <f>SUM(N11:N48)</f>
        <v>871775</v>
      </c>
      <c r="O49" s="386">
        <v>0</v>
      </c>
      <c r="P49" s="387">
        <f>SUM(P11:P48)</f>
        <v>8577</v>
      </c>
      <c r="Q49" s="386">
        <f t="shared" si="2"/>
        <v>1452451181</v>
      </c>
      <c r="R49" s="62"/>
      <c r="S49" s="62"/>
      <c r="V49" s="62"/>
      <c r="W49" s="62"/>
    </row>
    <row r="50" spans="1:23">
      <c r="A50" s="67"/>
      <c r="B50" s="21"/>
      <c r="C50" s="21"/>
      <c r="D50" s="21"/>
      <c r="E50" s="21"/>
      <c r="F50" s="21"/>
      <c r="G50" s="21"/>
      <c r="H50" s="21"/>
      <c r="I50" s="21"/>
      <c r="J50" s="21"/>
      <c r="K50" s="21"/>
      <c r="L50" s="21"/>
      <c r="M50" s="21"/>
      <c r="N50" s="21"/>
      <c r="O50" s="21"/>
      <c r="P50" s="21"/>
      <c r="Q50" s="21"/>
    </row>
    <row r="51" spans="1:23">
      <c r="A51" s="10" t="s">
        <v>7</v>
      </c>
      <c r="B51"/>
      <c r="C51"/>
      <c r="D51" s="380">
        <v>9845</v>
      </c>
    </row>
    <row r="52" spans="1:23">
      <c r="A52" t="s">
        <v>8</v>
      </c>
      <c r="B52"/>
      <c r="C52"/>
      <c r="D52"/>
    </row>
    <row r="53" spans="1:23">
      <c r="A53" t="s">
        <v>9</v>
      </c>
      <c r="B53"/>
      <c r="C53"/>
      <c r="D53"/>
      <c r="I53" s="11"/>
      <c r="J53" s="11"/>
      <c r="K53" s="11"/>
      <c r="L53" s="11"/>
    </row>
    <row r="54" spans="1:23" customFormat="1">
      <c r="A54" s="15" t="s">
        <v>418</v>
      </c>
      <c r="J54" s="11"/>
      <c r="K54" s="11"/>
      <c r="L54" s="11"/>
    </row>
    <row r="55" spans="1:23" customFormat="1">
      <c r="C55" s="15" t="s">
        <v>419</v>
      </c>
      <c r="E55" s="12"/>
      <c r="F55" s="12"/>
      <c r="G55" s="12"/>
      <c r="H55" s="12"/>
      <c r="I55" s="12"/>
      <c r="J55" s="12"/>
      <c r="K55" s="12"/>
      <c r="L55" s="12"/>
      <c r="M55" s="12"/>
    </row>
    <row r="58" spans="1:23">
      <c r="M58" s="719" t="s">
        <v>885</v>
      </c>
      <c r="N58" s="719"/>
      <c r="O58" s="719"/>
      <c r="P58" s="719"/>
      <c r="Q58" s="719"/>
    </row>
    <row r="59" spans="1:23">
      <c r="M59" s="719"/>
      <c r="N59" s="719"/>
      <c r="O59" s="719"/>
      <c r="P59" s="719"/>
      <c r="Q59" s="719"/>
    </row>
    <row r="60" spans="1:23">
      <c r="M60" s="719"/>
      <c r="N60" s="719"/>
      <c r="O60" s="719"/>
      <c r="P60" s="719"/>
      <c r="Q60" s="719"/>
    </row>
    <row r="61" spans="1:23">
      <c r="M61" s="719"/>
      <c r="N61" s="719"/>
      <c r="O61" s="719"/>
      <c r="P61" s="719"/>
      <c r="Q61" s="719"/>
    </row>
  </sheetData>
  <mergeCells count="13">
    <mergeCell ref="M58:Q61"/>
    <mergeCell ref="A5:O5"/>
    <mergeCell ref="O1:Q1"/>
    <mergeCell ref="A2:L2"/>
    <mergeCell ref="A3:L3"/>
    <mergeCell ref="A8:A9"/>
    <mergeCell ref="B8:B9"/>
    <mergeCell ref="C8:G8"/>
    <mergeCell ref="H8:L8"/>
    <mergeCell ref="M8:Q8"/>
    <mergeCell ref="A7:B7"/>
    <mergeCell ref="N7:Q7"/>
    <mergeCell ref="A49:B49"/>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X58"/>
  <sheetViews>
    <sheetView topLeftCell="A34" zoomScaleSheetLayoutView="80" workbookViewId="0">
      <selection activeCell="G63" sqref="G63"/>
    </sheetView>
  </sheetViews>
  <sheetFormatPr defaultColWidth="9.140625" defaultRowHeight="12.75"/>
  <cols>
    <col min="1" max="1" width="7.140625" style="15" customWidth="1"/>
    <col min="2" max="2" width="13" style="15" customWidth="1"/>
    <col min="3" max="3" width="9.5703125" style="15" customWidth="1"/>
    <col min="4" max="4" width="9.28515625" style="15" customWidth="1"/>
    <col min="5" max="6" width="9.140625" style="15"/>
    <col min="7" max="7" width="10.85546875" style="15" customWidth="1"/>
    <col min="8" max="8" width="10.28515625" style="15" customWidth="1"/>
    <col min="9" max="9" width="10.85546875" style="15" customWidth="1"/>
    <col min="10" max="10" width="10.28515625" style="15" customWidth="1"/>
    <col min="11" max="11" width="11.28515625" style="15" customWidth="1"/>
    <col min="12" max="12" width="11.7109375" style="15" customWidth="1"/>
    <col min="13" max="13" width="11.28515625" style="15" customWidth="1"/>
    <col min="14" max="14" width="10.28515625" style="15" customWidth="1"/>
    <col min="15" max="15" width="8.85546875" style="15" customWidth="1"/>
    <col min="16" max="16" width="10.5703125" style="15" bestFit="1" customWidth="1"/>
    <col min="17" max="17" width="11" style="15" customWidth="1"/>
    <col min="18" max="18" width="9.140625" style="15" hidden="1" customWidth="1"/>
    <col min="19" max="19" width="9.140625" style="15"/>
    <col min="20" max="20" width="9.7109375" style="15" bestFit="1" customWidth="1"/>
    <col min="21" max="16384" width="9.140625" style="15"/>
  </cols>
  <sheetData>
    <row r="1" spans="1:24" customFormat="1" ht="12.75" customHeight="1">
      <c r="D1" s="15"/>
      <c r="E1" s="15"/>
      <c r="F1" s="15"/>
      <c r="G1" s="15"/>
      <c r="H1" s="15"/>
      <c r="I1" s="15"/>
      <c r="J1" s="15"/>
      <c r="K1" s="15"/>
      <c r="L1" s="15"/>
      <c r="M1" s="15"/>
      <c r="N1" s="15"/>
      <c r="O1" s="703" t="s">
        <v>55</v>
      </c>
      <c r="P1" s="703"/>
      <c r="Q1" s="703"/>
    </row>
    <row r="2" spans="1:24" customFormat="1" ht="15.75">
      <c r="A2" s="704" t="s">
        <v>0</v>
      </c>
      <c r="B2" s="704"/>
      <c r="C2" s="704"/>
      <c r="D2" s="704"/>
      <c r="E2" s="704"/>
      <c r="F2" s="704"/>
      <c r="G2" s="704"/>
      <c r="H2" s="704"/>
      <c r="I2" s="704"/>
      <c r="J2" s="704"/>
      <c r="K2" s="704"/>
      <c r="L2" s="704"/>
      <c r="M2" s="704"/>
      <c r="N2" s="704"/>
      <c r="O2" s="704"/>
      <c r="P2" s="704"/>
      <c r="Q2" s="704"/>
    </row>
    <row r="3" spans="1:24" customFormat="1" ht="20.25">
      <c r="A3" s="705" t="s">
        <v>734</v>
      </c>
      <c r="B3" s="705"/>
      <c r="C3" s="705"/>
      <c r="D3" s="705"/>
      <c r="E3" s="705"/>
      <c r="F3" s="705"/>
      <c r="G3" s="705"/>
      <c r="H3" s="705"/>
      <c r="I3" s="705"/>
      <c r="J3" s="705"/>
      <c r="K3" s="705"/>
      <c r="L3" s="705"/>
      <c r="M3" s="705"/>
      <c r="N3" s="705"/>
      <c r="O3" s="705"/>
      <c r="P3" s="705"/>
      <c r="Q3" s="705"/>
    </row>
    <row r="4" spans="1:24" customFormat="1" ht="11.25" customHeight="1"/>
    <row r="5" spans="1:24" customFormat="1" ht="15.6" customHeight="1">
      <c r="A5" s="783" t="s">
        <v>791</v>
      </c>
      <c r="B5" s="783"/>
      <c r="C5" s="783"/>
      <c r="D5" s="783"/>
      <c r="E5" s="783"/>
      <c r="F5" s="783"/>
      <c r="G5" s="783"/>
      <c r="H5" s="783"/>
      <c r="I5" s="783"/>
      <c r="J5" s="783"/>
      <c r="K5" s="783"/>
      <c r="L5" s="783"/>
      <c r="M5" s="783"/>
      <c r="N5" s="783"/>
      <c r="O5" s="783"/>
      <c r="P5" s="783"/>
      <c r="Q5" s="783"/>
    </row>
    <row r="7" spans="1:24" ht="12.6" customHeight="1">
      <c r="A7" s="707" t="s">
        <v>928</v>
      </c>
      <c r="B7" s="707"/>
      <c r="N7" s="775" t="s">
        <v>1132</v>
      </c>
      <c r="O7" s="775"/>
      <c r="P7" s="775"/>
      <c r="Q7" s="775"/>
      <c r="R7" s="775"/>
    </row>
    <row r="8" spans="1:24" s="14" customFormat="1" ht="29.45" customHeight="1">
      <c r="A8" s="688" t="s">
        <v>2</v>
      </c>
      <c r="B8" s="688" t="s">
        <v>3</v>
      </c>
      <c r="C8" s="689" t="s">
        <v>753</v>
      </c>
      <c r="D8" s="689"/>
      <c r="E8" s="689"/>
      <c r="F8" s="689"/>
      <c r="G8" s="689"/>
      <c r="H8" s="784" t="s">
        <v>624</v>
      </c>
      <c r="I8" s="689"/>
      <c r="J8" s="689"/>
      <c r="K8" s="689"/>
      <c r="L8" s="689"/>
      <c r="M8" s="785" t="s">
        <v>103</v>
      </c>
      <c r="N8" s="786"/>
      <c r="O8" s="786"/>
      <c r="P8" s="786"/>
      <c r="Q8" s="787"/>
    </row>
    <row r="9" spans="1:24" s="14" customFormat="1" ht="38.25">
      <c r="A9" s="688"/>
      <c r="B9" s="688"/>
      <c r="C9" s="5" t="s">
        <v>202</v>
      </c>
      <c r="D9" s="5" t="s">
        <v>203</v>
      </c>
      <c r="E9" s="5" t="s">
        <v>346</v>
      </c>
      <c r="F9" s="7" t="s">
        <v>209</v>
      </c>
      <c r="G9" s="7" t="s">
        <v>108</v>
      </c>
      <c r="H9" s="5" t="s">
        <v>202</v>
      </c>
      <c r="I9" s="5" t="s">
        <v>203</v>
      </c>
      <c r="J9" s="5" t="s">
        <v>346</v>
      </c>
      <c r="K9" s="5" t="s">
        <v>209</v>
      </c>
      <c r="L9" s="5" t="s">
        <v>109</v>
      </c>
      <c r="M9" s="5" t="s">
        <v>202</v>
      </c>
      <c r="N9" s="5" t="s">
        <v>203</v>
      </c>
      <c r="O9" s="5" t="s">
        <v>346</v>
      </c>
      <c r="P9" s="7" t="s">
        <v>209</v>
      </c>
      <c r="Q9" s="5" t="s">
        <v>110</v>
      </c>
      <c r="R9" s="29"/>
      <c r="S9" s="30"/>
    </row>
    <row r="10" spans="1:24" s="14" customFormat="1">
      <c r="A10" s="5">
        <v>1</v>
      </c>
      <c r="B10" s="5">
        <v>2</v>
      </c>
      <c r="C10" s="5">
        <v>3</v>
      </c>
      <c r="D10" s="5">
        <v>4</v>
      </c>
      <c r="E10" s="5">
        <v>5</v>
      </c>
      <c r="F10" s="7">
        <v>6</v>
      </c>
      <c r="G10" s="5">
        <v>7</v>
      </c>
      <c r="H10" s="5">
        <v>8</v>
      </c>
      <c r="I10" s="5">
        <v>9</v>
      </c>
      <c r="J10" s="5">
        <v>10</v>
      </c>
      <c r="K10" s="5">
        <v>11</v>
      </c>
      <c r="L10" s="5">
        <v>12</v>
      </c>
      <c r="M10" s="5">
        <v>13</v>
      </c>
      <c r="N10" s="333">
        <v>14</v>
      </c>
      <c r="O10" s="1">
        <v>15</v>
      </c>
      <c r="P10" s="381">
        <v>16</v>
      </c>
      <c r="Q10" s="5">
        <v>17</v>
      </c>
    </row>
    <row r="11" spans="1:24" s="14" customFormat="1">
      <c r="A11" s="343">
        <v>1</v>
      </c>
      <c r="B11" s="146" t="s">
        <v>890</v>
      </c>
      <c r="C11" s="373">
        <v>220509</v>
      </c>
      <c r="D11" s="373">
        <v>1977</v>
      </c>
      <c r="E11" s="373">
        <v>0</v>
      </c>
      <c r="F11" s="374">
        <v>145</v>
      </c>
      <c r="G11" s="374">
        <f>SUM(C11:F11)</f>
        <v>222631</v>
      </c>
      <c r="H11" s="373">
        <v>130007.18226600986</v>
      </c>
      <c r="I11" s="386">
        <v>212</v>
      </c>
      <c r="J11" s="373">
        <v>0</v>
      </c>
      <c r="K11" s="386">
        <v>132</v>
      </c>
      <c r="L11" s="386">
        <f>SUM(H11:K11)</f>
        <v>130351.18226600986</v>
      </c>
      <c r="M11" s="373">
        <v>26411705</v>
      </c>
      <c r="N11" s="387">
        <v>30506</v>
      </c>
      <c r="O11" s="375">
        <v>0</v>
      </c>
      <c r="P11" s="386">
        <v>19079</v>
      </c>
      <c r="Q11" s="373">
        <f>SUM(M11:P11)</f>
        <v>26461290</v>
      </c>
      <c r="S11" s="389"/>
      <c r="T11" s="389"/>
      <c r="U11" s="389"/>
      <c r="V11" s="389"/>
      <c r="W11" s="389"/>
      <c r="X11" s="389"/>
    </row>
    <row r="12" spans="1:24" s="14" customFormat="1">
      <c r="A12" s="343">
        <v>2</v>
      </c>
      <c r="B12" s="146" t="s">
        <v>891</v>
      </c>
      <c r="C12" s="373">
        <v>137484</v>
      </c>
      <c r="D12" s="373">
        <v>4959</v>
      </c>
      <c r="E12" s="373">
        <v>0</v>
      </c>
      <c r="F12" s="374">
        <v>89</v>
      </c>
      <c r="G12" s="374">
        <f t="shared" ref="G12:G49" si="0">SUM(C12:F12)</f>
        <v>142532</v>
      </c>
      <c r="H12" s="373">
        <v>90017.316513761471</v>
      </c>
      <c r="I12" s="386">
        <v>262</v>
      </c>
      <c r="J12" s="373">
        <v>0</v>
      </c>
      <c r="K12" s="386">
        <v>72</v>
      </c>
      <c r="L12" s="386">
        <f t="shared" ref="L12:L49" si="1">SUM(H12:K12)</f>
        <v>90351.316513761471</v>
      </c>
      <c r="M12" s="373">
        <v>19642402</v>
      </c>
      <c r="N12" s="387">
        <v>42474</v>
      </c>
      <c r="O12" s="375">
        <v>0</v>
      </c>
      <c r="P12" s="386">
        <v>11711</v>
      </c>
      <c r="Q12" s="373">
        <f t="shared" ref="Q12:Q49" si="2">SUM(M12:P12)</f>
        <v>19696587</v>
      </c>
      <c r="S12" s="389"/>
      <c r="T12" s="389"/>
      <c r="U12" s="389"/>
      <c r="V12" s="389"/>
      <c r="W12" s="389"/>
      <c r="X12" s="389"/>
    </row>
    <row r="13" spans="1:24" s="14" customFormat="1">
      <c r="A13" s="343">
        <v>3</v>
      </c>
      <c r="B13" s="146" t="s">
        <v>892</v>
      </c>
      <c r="C13" s="373">
        <v>141156</v>
      </c>
      <c r="D13" s="373">
        <v>3971</v>
      </c>
      <c r="E13" s="373">
        <v>0</v>
      </c>
      <c r="F13" s="374">
        <v>0</v>
      </c>
      <c r="G13" s="374">
        <f t="shared" si="0"/>
        <v>145127</v>
      </c>
      <c r="H13" s="373">
        <v>82631.260204081627</v>
      </c>
      <c r="I13" s="386">
        <v>248</v>
      </c>
      <c r="J13" s="373">
        <v>0</v>
      </c>
      <c r="K13" s="386">
        <v>165</v>
      </c>
      <c r="L13" s="386">
        <f t="shared" si="1"/>
        <v>83044.260204081627</v>
      </c>
      <c r="M13" s="373">
        <v>16214777</v>
      </c>
      <c r="N13" s="387">
        <v>37164</v>
      </c>
      <c r="O13" s="375">
        <v>0</v>
      </c>
      <c r="P13" s="386">
        <v>24734</v>
      </c>
      <c r="Q13" s="373">
        <f t="shared" si="2"/>
        <v>16276675</v>
      </c>
      <c r="S13" s="389"/>
      <c r="T13" s="389"/>
      <c r="U13" s="389"/>
      <c r="V13" s="389"/>
      <c r="W13" s="389"/>
      <c r="X13" s="389"/>
    </row>
    <row r="14" spans="1:24" s="14" customFormat="1">
      <c r="A14" s="343">
        <v>4</v>
      </c>
      <c r="B14" s="146" t="s">
        <v>893</v>
      </c>
      <c r="C14" s="373">
        <v>73893</v>
      </c>
      <c r="D14" s="373">
        <v>4047</v>
      </c>
      <c r="E14" s="373">
        <v>0</v>
      </c>
      <c r="F14" s="374">
        <v>537</v>
      </c>
      <c r="G14" s="374">
        <f t="shared" si="0"/>
        <v>78477</v>
      </c>
      <c r="H14" s="373">
        <v>59658.827586206899</v>
      </c>
      <c r="I14" s="386">
        <v>205</v>
      </c>
      <c r="J14" s="373">
        <v>0</v>
      </c>
      <c r="K14" s="386">
        <v>433</v>
      </c>
      <c r="L14" s="386">
        <f t="shared" si="1"/>
        <v>60296.827586206899</v>
      </c>
      <c r="M14" s="373">
        <v>12136265</v>
      </c>
      <c r="N14" s="387">
        <v>33337</v>
      </c>
      <c r="O14" s="375">
        <v>0</v>
      </c>
      <c r="P14" s="386">
        <v>70654</v>
      </c>
      <c r="Q14" s="373">
        <f t="shared" si="2"/>
        <v>12240256</v>
      </c>
      <c r="S14" s="389"/>
      <c r="T14" s="389"/>
      <c r="U14" s="389"/>
      <c r="V14" s="389"/>
      <c r="W14" s="389"/>
      <c r="X14" s="389"/>
    </row>
    <row r="15" spans="1:24" s="14" customFormat="1">
      <c r="A15" s="343">
        <v>5</v>
      </c>
      <c r="B15" s="146" t="s">
        <v>894</v>
      </c>
      <c r="C15" s="373">
        <v>169622</v>
      </c>
      <c r="D15" s="373">
        <v>4944</v>
      </c>
      <c r="E15" s="373">
        <v>0</v>
      </c>
      <c r="F15" s="374">
        <v>1343</v>
      </c>
      <c r="G15" s="374">
        <f t="shared" si="0"/>
        <v>175909</v>
      </c>
      <c r="H15" s="373">
        <v>99898.77880184332</v>
      </c>
      <c r="I15" s="386">
        <v>171</v>
      </c>
      <c r="J15" s="373">
        <v>0</v>
      </c>
      <c r="K15" s="386">
        <v>1140</v>
      </c>
      <c r="L15" s="386">
        <f t="shared" si="1"/>
        <v>101209.77880184332</v>
      </c>
      <c r="M15" s="373">
        <v>21759314</v>
      </c>
      <c r="N15" s="387">
        <v>26505</v>
      </c>
      <c r="O15" s="375">
        <v>0</v>
      </c>
      <c r="P15" s="386">
        <v>176703</v>
      </c>
      <c r="Q15" s="373">
        <f t="shared" si="2"/>
        <v>21962522</v>
      </c>
      <c r="S15" s="389"/>
      <c r="T15" s="389"/>
      <c r="U15" s="389"/>
      <c r="V15" s="389"/>
      <c r="W15" s="389"/>
      <c r="X15" s="389"/>
    </row>
    <row r="16" spans="1:24" s="14" customFormat="1">
      <c r="A16" s="343">
        <v>6</v>
      </c>
      <c r="B16" s="146" t="s">
        <v>895</v>
      </c>
      <c r="C16" s="373">
        <v>101899</v>
      </c>
      <c r="D16" s="373">
        <v>0</v>
      </c>
      <c r="E16" s="373">
        <v>0</v>
      </c>
      <c r="F16" s="374">
        <v>0</v>
      </c>
      <c r="G16" s="374">
        <f t="shared" si="0"/>
        <v>101899</v>
      </c>
      <c r="H16" s="373">
        <v>65283.627450980392</v>
      </c>
      <c r="I16" s="386">
        <v>0</v>
      </c>
      <c r="J16" s="373">
        <v>0</v>
      </c>
      <c r="K16" s="386">
        <v>0</v>
      </c>
      <c r="L16" s="386">
        <f t="shared" si="1"/>
        <v>65283.627450980392</v>
      </c>
      <c r="M16" s="373">
        <v>13317860</v>
      </c>
      <c r="N16" s="387">
        <v>0</v>
      </c>
      <c r="O16" s="375">
        <v>0</v>
      </c>
      <c r="P16" s="386">
        <v>0</v>
      </c>
      <c r="Q16" s="373">
        <f t="shared" si="2"/>
        <v>13317860</v>
      </c>
      <c r="S16" s="389"/>
      <c r="T16" s="389"/>
      <c r="U16" s="389"/>
      <c r="V16" s="389"/>
      <c r="W16" s="389"/>
      <c r="X16" s="389"/>
    </row>
    <row r="17" spans="1:24" s="14" customFormat="1">
      <c r="A17" s="343">
        <v>7</v>
      </c>
      <c r="B17" s="146" t="s">
        <v>896</v>
      </c>
      <c r="C17" s="373">
        <v>220791</v>
      </c>
      <c r="D17" s="373">
        <v>0</v>
      </c>
      <c r="E17" s="373">
        <v>0</v>
      </c>
      <c r="F17" s="374">
        <v>2417</v>
      </c>
      <c r="G17" s="374">
        <f t="shared" si="0"/>
        <v>223208</v>
      </c>
      <c r="H17" s="373">
        <v>126786.39423076923</v>
      </c>
      <c r="I17" s="386">
        <v>0</v>
      </c>
      <c r="J17" s="373">
        <v>0</v>
      </c>
      <c r="K17" s="386">
        <v>208</v>
      </c>
      <c r="L17" s="386">
        <f t="shared" si="1"/>
        <v>126994.39423076923</v>
      </c>
      <c r="M17" s="373">
        <v>26383034</v>
      </c>
      <c r="N17" s="387">
        <v>0</v>
      </c>
      <c r="O17" s="375">
        <v>0</v>
      </c>
      <c r="P17" s="386">
        <v>31800</v>
      </c>
      <c r="Q17" s="373">
        <f t="shared" si="2"/>
        <v>26414834</v>
      </c>
      <c r="S17" s="389"/>
      <c r="T17" s="389"/>
      <c r="U17" s="389"/>
      <c r="V17" s="389"/>
      <c r="W17" s="389"/>
      <c r="X17" s="389"/>
    </row>
    <row r="18" spans="1:24" s="14" customFormat="1">
      <c r="A18" s="343">
        <v>8</v>
      </c>
      <c r="B18" s="146" t="s">
        <v>897</v>
      </c>
      <c r="C18" s="373">
        <v>52093</v>
      </c>
      <c r="D18" s="373">
        <v>1977</v>
      </c>
      <c r="E18" s="373">
        <v>0</v>
      </c>
      <c r="F18" s="374">
        <v>0</v>
      </c>
      <c r="G18" s="374">
        <f t="shared" si="0"/>
        <v>54070</v>
      </c>
      <c r="H18" s="373">
        <v>32211.485000000001</v>
      </c>
      <c r="I18" s="386">
        <v>698</v>
      </c>
      <c r="J18" s="373">
        <v>0</v>
      </c>
      <c r="K18" s="386">
        <v>0</v>
      </c>
      <c r="L18" s="386">
        <f t="shared" si="1"/>
        <v>32909.485000000001</v>
      </c>
      <c r="M18" s="373">
        <v>6475751</v>
      </c>
      <c r="N18" s="387">
        <v>106146</v>
      </c>
      <c r="O18" s="375">
        <v>0</v>
      </c>
      <c r="P18" s="386">
        <v>0</v>
      </c>
      <c r="Q18" s="373">
        <f t="shared" si="2"/>
        <v>6581897</v>
      </c>
      <c r="S18" s="389"/>
      <c r="T18" s="389"/>
      <c r="U18" s="389"/>
      <c r="V18" s="389"/>
      <c r="W18" s="389"/>
      <c r="X18" s="389"/>
    </row>
    <row r="19" spans="1:24" s="14" customFormat="1">
      <c r="A19" s="343">
        <v>9</v>
      </c>
      <c r="B19" s="146" t="s">
        <v>898</v>
      </c>
      <c r="C19" s="373">
        <v>47631</v>
      </c>
      <c r="D19" s="373">
        <v>988</v>
      </c>
      <c r="E19" s="373">
        <v>0</v>
      </c>
      <c r="F19" s="374">
        <v>0</v>
      </c>
      <c r="G19" s="374">
        <f t="shared" si="0"/>
        <v>48619</v>
      </c>
      <c r="H19" s="373">
        <v>23727.623188405796</v>
      </c>
      <c r="I19" s="386">
        <v>347</v>
      </c>
      <c r="J19" s="373">
        <v>0</v>
      </c>
      <c r="K19" s="386">
        <v>0</v>
      </c>
      <c r="L19" s="386">
        <f t="shared" si="1"/>
        <v>24074.623188405796</v>
      </c>
      <c r="M19" s="373">
        <v>4930371</v>
      </c>
      <c r="N19" s="387">
        <v>53076</v>
      </c>
      <c r="O19" s="375">
        <v>0</v>
      </c>
      <c r="P19" s="386">
        <v>0</v>
      </c>
      <c r="Q19" s="373">
        <f t="shared" si="2"/>
        <v>4983447</v>
      </c>
      <c r="S19" s="389"/>
      <c r="T19" s="389"/>
      <c r="U19" s="389"/>
      <c r="V19" s="389"/>
      <c r="W19" s="389"/>
      <c r="X19" s="389"/>
    </row>
    <row r="20" spans="1:24" s="14" customFormat="1">
      <c r="A20" s="343">
        <v>10</v>
      </c>
      <c r="B20" s="146" t="s">
        <v>899</v>
      </c>
      <c r="C20" s="373">
        <v>124662</v>
      </c>
      <c r="D20" s="373">
        <v>1977</v>
      </c>
      <c r="E20" s="373">
        <v>0</v>
      </c>
      <c r="F20" s="374">
        <v>537</v>
      </c>
      <c r="G20" s="374">
        <f t="shared" si="0"/>
        <v>127176</v>
      </c>
      <c r="H20" s="373">
        <v>73607.716346153844</v>
      </c>
      <c r="I20" s="386">
        <v>332</v>
      </c>
      <c r="J20" s="373">
        <v>0</v>
      </c>
      <c r="K20" s="386">
        <v>474</v>
      </c>
      <c r="L20" s="386">
        <f t="shared" si="1"/>
        <v>74413.716346153844</v>
      </c>
      <c r="M20" s="373">
        <v>15357983</v>
      </c>
      <c r="N20" s="387">
        <v>49416</v>
      </c>
      <c r="O20" s="375">
        <v>0</v>
      </c>
      <c r="P20" s="386">
        <v>70654</v>
      </c>
      <c r="Q20" s="373">
        <f t="shared" si="2"/>
        <v>15478053</v>
      </c>
      <c r="S20" s="389"/>
      <c r="T20" s="389"/>
      <c r="U20" s="389"/>
      <c r="V20" s="389"/>
      <c r="W20" s="389"/>
      <c r="X20" s="389"/>
    </row>
    <row r="21" spans="1:24" s="14" customFormat="1">
      <c r="A21" s="343">
        <v>11</v>
      </c>
      <c r="B21" s="146" t="s">
        <v>900</v>
      </c>
      <c r="C21" s="373">
        <v>156437</v>
      </c>
      <c r="D21" s="373">
        <v>2965</v>
      </c>
      <c r="E21" s="373">
        <v>0</v>
      </c>
      <c r="F21" s="374">
        <v>1611</v>
      </c>
      <c r="G21" s="374">
        <f t="shared" si="0"/>
        <v>161013</v>
      </c>
      <c r="H21" s="373">
        <v>105766.80487804877</v>
      </c>
      <c r="I21" s="386">
        <v>305</v>
      </c>
      <c r="J21" s="373">
        <v>0</v>
      </c>
      <c r="K21" s="386">
        <v>1413</v>
      </c>
      <c r="L21" s="386">
        <f t="shared" si="1"/>
        <v>107484.80487804877</v>
      </c>
      <c r="M21" s="373">
        <v>21776659</v>
      </c>
      <c r="N21" s="387">
        <v>45762</v>
      </c>
      <c r="O21" s="375">
        <v>0</v>
      </c>
      <c r="P21" s="386">
        <v>211964</v>
      </c>
      <c r="Q21" s="373">
        <f t="shared" si="2"/>
        <v>22034385</v>
      </c>
      <c r="S21" s="389"/>
      <c r="T21" s="389"/>
      <c r="U21" s="389"/>
      <c r="V21" s="389"/>
      <c r="W21" s="389"/>
      <c r="X21" s="389"/>
    </row>
    <row r="22" spans="1:24" s="14" customFormat="1">
      <c r="A22" s="343">
        <v>12</v>
      </c>
      <c r="B22" s="146" t="s">
        <v>901</v>
      </c>
      <c r="C22" s="373">
        <v>257265</v>
      </c>
      <c r="D22" s="373">
        <v>0</v>
      </c>
      <c r="E22" s="373">
        <v>0</v>
      </c>
      <c r="F22" s="374">
        <v>2417</v>
      </c>
      <c r="G22" s="374">
        <f t="shared" si="0"/>
        <v>259682</v>
      </c>
      <c r="H22" s="373">
        <v>158254.29807692306</v>
      </c>
      <c r="I22" s="386">
        <v>0</v>
      </c>
      <c r="J22" s="373">
        <v>0</v>
      </c>
      <c r="K22" s="386">
        <v>1916</v>
      </c>
      <c r="L22" s="386">
        <f t="shared" si="1"/>
        <v>160170.29807692306</v>
      </c>
      <c r="M22" s="373">
        <v>32997411</v>
      </c>
      <c r="N22" s="387">
        <v>0</v>
      </c>
      <c r="O22" s="375">
        <v>0</v>
      </c>
      <c r="P22" s="386">
        <v>318011</v>
      </c>
      <c r="Q22" s="373">
        <f t="shared" si="2"/>
        <v>33315422</v>
      </c>
      <c r="S22" s="389"/>
      <c r="T22" s="389"/>
      <c r="U22" s="389"/>
      <c r="V22" s="389"/>
      <c r="W22" s="389"/>
      <c r="X22" s="389"/>
    </row>
    <row r="23" spans="1:24" s="14" customFormat="1">
      <c r="A23" s="343">
        <v>13</v>
      </c>
      <c r="B23" s="146" t="s">
        <v>902</v>
      </c>
      <c r="C23" s="373">
        <v>160543</v>
      </c>
      <c r="D23" s="373">
        <v>3307</v>
      </c>
      <c r="E23" s="373">
        <v>0</v>
      </c>
      <c r="F23" s="374">
        <v>4297</v>
      </c>
      <c r="G23" s="374">
        <f t="shared" si="0"/>
        <v>168147</v>
      </c>
      <c r="H23" s="373">
        <v>105268.35754189944</v>
      </c>
      <c r="I23" s="386">
        <v>475</v>
      </c>
      <c r="J23" s="373">
        <v>0</v>
      </c>
      <c r="K23" s="386">
        <v>4219</v>
      </c>
      <c r="L23" s="386">
        <f t="shared" si="1"/>
        <v>109962.35754189944</v>
      </c>
      <c r="M23" s="373">
        <v>19054186</v>
      </c>
      <c r="N23" s="387">
        <v>63705</v>
      </c>
      <c r="O23" s="375">
        <v>0</v>
      </c>
      <c r="P23" s="386">
        <v>565371</v>
      </c>
      <c r="Q23" s="373">
        <f t="shared" si="2"/>
        <v>19683262</v>
      </c>
      <c r="S23" s="389"/>
      <c r="T23" s="389"/>
      <c r="U23" s="389"/>
      <c r="V23" s="389"/>
      <c r="W23" s="389"/>
      <c r="X23" s="389"/>
    </row>
    <row r="24" spans="1:24" s="14" customFormat="1">
      <c r="A24" s="343">
        <v>14</v>
      </c>
      <c r="B24" s="146" t="s">
        <v>903</v>
      </c>
      <c r="C24" s="373">
        <v>124179</v>
      </c>
      <c r="D24" s="373">
        <v>4944</v>
      </c>
      <c r="E24" s="373">
        <v>0</v>
      </c>
      <c r="F24" s="374">
        <v>2417</v>
      </c>
      <c r="G24" s="374">
        <f t="shared" si="0"/>
        <v>131540</v>
      </c>
      <c r="H24" s="373">
        <v>82896.469194312798</v>
      </c>
      <c r="I24" s="386">
        <v>161</v>
      </c>
      <c r="J24" s="373">
        <v>0</v>
      </c>
      <c r="K24" s="386">
        <v>1927</v>
      </c>
      <c r="L24" s="386">
        <f t="shared" si="1"/>
        <v>84984.469194312798</v>
      </c>
      <c r="M24" s="373">
        <v>17587162</v>
      </c>
      <c r="N24" s="387">
        <v>26550</v>
      </c>
      <c r="O24" s="375">
        <v>0</v>
      </c>
      <c r="P24" s="386">
        <v>318011</v>
      </c>
      <c r="Q24" s="373">
        <f t="shared" si="2"/>
        <v>17931723</v>
      </c>
      <c r="S24" s="389"/>
      <c r="T24" s="389"/>
      <c r="U24" s="389"/>
      <c r="V24" s="389"/>
      <c r="W24" s="389"/>
      <c r="X24" s="389"/>
    </row>
    <row r="25" spans="1:24" s="14" customFormat="1">
      <c r="A25" s="343">
        <v>15</v>
      </c>
      <c r="B25" s="146" t="s">
        <v>904</v>
      </c>
      <c r="C25" s="373">
        <v>289841</v>
      </c>
      <c r="D25" s="373">
        <v>988</v>
      </c>
      <c r="E25" s="373">
        <v>0</v>
      </c>
      <c r="F25" s="374">
        <v>3760</v>
      </c>
      <c r="G25" s="374">
        <f t="shared" si="0"/>
        <v>294589</v>
      </c>
      <c r="H25" s="373">
        <v>167270.45177664974</v>
      </c>
      <c r="I25" s="386">
        <v>369</v>
      </c>
      <c r="J25" s="373">
        <v>0</v>
      </c>
      <c r="K25" s="386">
        <v>2206</v>
      </c>
      <c r="L25" s="386">
        <f t="shared" si="1"/>
        <v>169845.45177664974</v>
      </c>
      <c r="M25" s="373">
        <v>33088763</v>
      </c>
      <c r="N25" s="387">
        <v>53076</v>
      </c>
      <c r="O25" s="375">
        <v>0</v>
      </c>
      <c r="P25" s="386">
        <v>317715</v>
      </c>
      <c r="Q25" s="373">
        <f t="shared" si="2"/>
        <v>33459554</v>
      </c>
      <c r="S25" s="389"/>
      <c r="T25" s="389"/>
      <c r="U25" s="389"/>
      <c r="V25" s="389"/>
      <c r="W25" s="389"/>
      <c r="X25" s="389"/>
    </row>
    <row r="26" spans="1:24" s="14" customFormat="1">
      <c r="A26" s="343">
        <v>16</v>
      </c>
      <c r="B26" s="146" t="s">
        <v>905</v>
      </c>
      <c r="C26" s="373">
        <v>223680</v>
      </c>
      <c r="D26" s="373">
        <v>3971</v>
      </c>
      <c r="E26" s="373">
        <v>0</v>
      </c>
      <c r="F26" s="374">
        <v>10204</v>
      </c>
      <c r="G26" s="374">
        <f t="shared" si="0"/>
        <v>237855</v>
      </c>
      <c r="H26" s="373">
        <v>144352.21938775509</v>
      </c>
      <c r="I26" s="386">
        <v>220</v>
      </c>
      <c r="J26" s="373">
        <v>0</v>
      </c>
      <c r="K26" s="386">
        <v>1976</v>
      </c>
      <c r="L26" s="386">
        <f t="shared" si="1"/>
        <v>146548.21938775509</v>
      </c>
      <c r="M26" s="373">
        <v>28411587</v>
      </c>
      <c r="N26" s="387">
        <v>31293</v>
      </c>
      <c r="O26" s="375">
        <v>0</v>
      </c>
      <c r="P26" s="386">
        <v>280571</v>
      </c>
      <c r="Q26" s="373">
        <f t="shared" si="2"/>
        <v>28723451</v>
      </c>
      <c r="S26" s="389"/>
      <c r="T26" s="389"/>
      <c r="U26" s="389"/>
      <c r="V26" s="389"/>
      <c r="W26" s="389"/>
      <c r="X26" s="389"/>
    </row>
    <row r="27" spans="1:24" s="14" customFormat="1">
      <c r="A27" s="343">
        <v>17</v>
      </c>
      <c r="B27" s="146" t="s">
        <v>906</v>
      </c>
      <c r="C27" s="373">
        <v>43994</v>
      </c>
      <c r="D27" s="373">
        <v>3953</v>
      </c>
      <c r="E27" s="373">
        <v>0</v>
      </c>
      <c r="F27" s="374">
        <v>2685</v>
      </c>
      <c r="G27" s="374">
        <f t="shared" si="0"/>
        <v>50632</v>
      </c>
      <c r="H27" s="373">
        <v>30356.47</v>
      </c>
      <c r="I27" s="386">
        <v>160</v>
      </c>
      <c r="J27" s="373">
        <v>0</v>
      </c>
      <c r="K27" s="386">
        <v>2436</v>
      </c>
      <c r="L27" s="386">
        <f t="shared" si="1"/>
        <v>32952.47</v>
      </c>
      <c r="M27" s="373">
        <v>6214029</v>
      </c>
      <c r="N27" s="387">
        <v>23192</v>
      </c>
      <c r="O27" s="375">
        <v>0</v>
      </c>
      <c r="P27" s="386">
        <v>353273</v>
      </c>
      <c r="Q27" s="373">
        <f t="shared" si="2"/>
        <v>6590494</v>
      </c>
      <c r="S27" s="389"/>
      <c r="T27" s="389"/>
      <c r="U27" s="389"/>
      <c r="V27" s="389"/>
      <c r="W27" s="389"/>
      <c r="X27" s="389"/>
    </row>
    <row r="28" spans="1:24" s="14" customFormat="1">
      <c r="A28" s="343">
        <v>18</v>
      </c>
      <c r="B28" s="146" t="s">
        <v>907</v>
      </c>
      <c r="C28" s="373">
        <v>185108</v>
      </c>
      <c r="D28" s="373">
        <v>4331</v>
      </c>
      <c r="E28" s="373">
        <v>0</v>
      </c>
      <c r="F28" s="374">
        <v>537</v>
      </c>
      <c r="G28" s="374">
        <f t="shared" si="0"/>
        <v>189976</v>
      </c>
      <c r="H28" s="373">
        <v>105691.50934579439</v>
      </c>
      <c r="I28" s="386">
        <v>277</v>
      </c>
      <c r="J28" s="373">
        <v>0</v>
      </c>
      <c r="K28" s="386">
        <v>436</v>
      </c>
      <c r="L28" s="386">
        <f t="shared" si="1"/>
        <v>106404.50934579439</v>
      </c>
      <c r="M28" s="373">
        <v>22655061</v>
      </c>
      <c r="N28" s="387">
        <v>44850</v>
      </c>
      <c r="O28" s="375">
        <v>0</v>
      </c>
      <c r="P28" s="386">
        <v>70654</v>
      </c>
      <c r="Q28" s="373">
        <f t="shared" si="2"/>
        <v>22770565</v>
      </c>
      <c r="S28" s="389"/>
      <c r="T28" s="389"/>
      <c r="U28" s="389"/>
      <c r="V28" s="389"/>
      <c r="W28" s="389"/>
      <c r="X28" s="389"/>
    </row>
    <row r="29" spans="1:24" s="14" customFormat="1">
      <c r="A29" s="343">
        <v>19</v>
      </c>
      <c r="B29" s="146" t="s">
        <v>908</v>
      </c>
      <c r="C29" s="373">
        <v>311798</v>
      </c>
      <c r="D29" s="373">
        <v>3953</v>
      </c>
      <c r="E29" s="373">
        <v>0</v>
      </c>
      <c r="F29" s="374">
        <v>8862</v>
      </c>
      <c r="G29" s="374">
        <f t="shared" si="0"/>
        <v>324613</v>
      </c>
      <c r="H29" s="373">
        <v>211704.95794392523</v>
      </c>
      <c r="I29" s="386">
        <v>200</v>
      </c>
      <c r="J29" s="373">
        <v>0</v>
      </c>
      <c r="K29" s="386">
        <v>630</v>
      </c>
      <c r="L29" s="386">
        <f t="shared" si="1"/>
        <v>212534.95794392523</v>
      </c>
      <c r="M29" s="373">
        <v>45345517</v>
      </c>
      <c r="N29" s="387">
        <v>32964</v>
      </c>
      <c r="O29" s="375">
        <v>0</v>
      </c>
      <c r="P29" s="386">
        <v>104000</v>
      </c>
      <c r="Q29" s="373">
        <f t="shared" si="2"/>
        <v>45482481</v>
      </c>
      <c r="S29" s="389"/>
      <c r="T29" s="389"/>
      <c r="U29" s="389"/>
      <c r="V29" s="389"/>
      <c r="W29" s="389"/>
      <c r="X29" s="389"/>
    </row>
    <row r="30" spans="1:24" s="14" customFormat="1">
      <c r="A30" s="343">
        <v>20</v>
      </c>
      <c r="B30" s="146" t="s">
        <v>909</v>
      </c>
      <c r="C30" s="373">
        <v>185412</v>
      </c>
      <c r="D30" s="373">
        <v>3030</v>
      </c>
      <c r="E30" s="373">
        <v>0</v>
      </c>
      <c r="F30" s="374">
        <v>10473</v>
      </c>
      <c r="G30" s="374">
        <f t="shared" si="0"/>
        <v>198915</v>
      </c>
      <c r="H30" s="373">
        <v>127342.60465116278</v>
      </c>
      <c r="I30" s="386">
        <v>469</v>
      </c>
      <c r="J30" s="373">
        <v>0</v>
      </c>
      <c r="K30" s="386">
        <v>8106</v>
      </c>
      <c r="L30" s="386">
        <f t="shared" si="1"/>
        <v>135917.60465116278</v>
      </c>
      <c r="M30" s="373">
        <v>27764672</v>
      </c>
      <c r="N30" s="387">
        <v>79648</v>
      </c>
      <c r="O30" s="375">
        <v>0</v>
      </c>
      <c r="P30" s="386">
        <v>1377965</v>
      </c>
      <c r="Q30" s="373">
        <f t="shared" si="2"/>
        <v>29222285</v>
      </c>
      <c r="S30" s="389"/>
      <c r="T30" s="389"/>
      <c r="U30" s="389"/>
      <c r="V30" s="389"/>
      <c r="W30" s="389"/>
      <c r="X30" s="389"/>
    </row>
    <row r="31" spans="1:24" s="14" customFormat="1">
      <c r="A31" s="343">
        <v>21</v>
      </c>
      <c r="B31" s="146" t="s">
        <v>910</v>
      </c>
      <c r="C31" s="373">
        <v>204458</v>
      </c>
      <c r="D31" s="373">
        <v>4112</v>
      </c>
      <c r="E31" s="373">
        <v>0</v>
      </c>
      <c r="F31" s="374">
        <v>12353</v>
      </c>
      <c r="G31" s="374">
        <f t="shared" si="0"/>
        <v>220923</v>
      </c>
      <c r="H31" s="373">
        <v>142621.27835051547</v>
      </c>
      <c r="I31" s="386">
        <v>707</v>
      </c>
      <c r="J31" s="373">
        <v>0</v>
      </c>
      <c r="K31" s="386">
        <v>1434</v>
      </c>
      <c r="L31" s="386">
        <f t="shared" si="1"/>
        <v>144762.27835051547</v>
      </c>
      <c r="M31" s="373">
        <v>27771324</v>
      </c>
      <c r="N31" s="387">
        <v>103236</v>
      </c>
      <c r="O31" s="375">
        <v>0</v>
      </c>
      <c r="P31" s="386">
        <v>209322</v>
      </c>
      <c r="Q31" s="373">
        <f t="shared" si="2"/>
        <v>28083882</v>
      </c>
      <c r="S31" s="389"/>
      <c r="T31" s="389"/>
      <c r="U31" s="389"/>
      <c r="V31" s="389"/>
      <c r="W31" s="389"/>
      <c r="X31" s="389"/>
    </row>
    <row r="32" spans="1:24" s="14" customFormat="1">
      <c r="A32" s="343">
        <v>22</v>
      </c>
      <c r="B32" s="146" t="s">
        <v>911</v>
      </c>
      <c r="C32" s="373">
        <v>281826</v>
      </c>
      <c r="D32" s="373">
        <v>6089</v>
      </c>
      <c r="E32" s="373">
        <v>0</v>
      </c>
      <c r="F32" s="374">
        <v>23631</v>
      </c>
      <c r="G32" s="374">
        <f t="shared" si="0"/>
        <v>311546</v>
      </c>
      <c r="H32" s="373">
        <v>181908.31746031746</v>
      </c>
      <c r="I32" s="386">
        <v>143</v>
      </c>
      <c r="J32" s="373">
        <v>0</v>
      </c>
      <c r="K32" s="386">
        <v>2190</v>
      </c>
      <c r="L32" s="386">
        <f t="shared" si="1"/>
        <v>184241.31746031746</v>
      </c>
      <c r="M32" s="373">
        <v>34490405</v>
      </c>
      <c r="N32" s="387">
        <v>20283</v>
      </c>
      <c r="O32" s="375">
        <v>0</v>
      </c>
      <c r="P32" s="386">
        <v>310921</v>
      </c>
      <c r="Q32" s="373">
        <f t="shared" si="2"/>
        <v>34821609</v>
      </c>
      <c r="S32" s="389"/>
      <c r="T32" s="389"/>
      <c r="U32" s="389"/>
      <c r="V32" s="389"/>
      <c r="W32" s="389"/>
      <c r="X32" s="389"/>
    </row>
    <row r="33" spans="1:24" s="14" customFormat="1">
      <c r="A33" s="343">
        <v>23</v>
      </c>
      <c r="B33" s="146" t="s">
        <v>912</v>
      </c>
      <c r="C33" s="373">
        <v>239447</v>
      </c>
      <c r="D33" s="373">
        <v>2965</v>
      </c>
      <c r="E33" s="373">
        <v>0</v>
      </c>
      <c r="F33" s="374">
        <v>2417</v>
      </c>
      <c r="G33" s="374">
        <f t="shared" si="0"/>
        <v>244829</v>
      </c>
      <c r="H33" s="373">
        <v>144308.79523809525</v>
      </c>
      <c r="I33" s="386">
        <v>1008</v>
      </c>
      <c r="J33" s="373">
        <v>0</v>
      </c>
      <c r="K33" s="386">
        <v>2013</v>
      </c>
      <c r="L33" s="386">
        <f t="shared" si="1"/>
        <v>147329.79523809525</v>
      </c>
      <c r="M33" s="373">
        <v>30462024</v>
      </c>
      <c r="N33" s="387">
        <v>159222</v>
      </c>
      <c r="O33" s="375">
        <v>0</v>
      </c>
      <c r="P33" s="386">
        <v>318011</v>
      </c>
      <c r="Q33" s="373">
        <f t="shared" si="2"/>
        <v>30939257</v>
      </c>
      <c r="S33" s="389"/>
      <c r="T33" s="389"/>
      <c r="U33" s="389"/>
      <c r="V33" s="389"/>
      <c r="W33" s="389"/>
      <c r="X33" s="389"/>
    </row>
    <row r="34" spans="1:24" s="14" customFormat="1">
      <c r="A34" s="343">
        <v>24</v>
      </c>
      <c r="B34" s="146" t="s">
        <v>913</v>
      </c>
      <c r="C34" s="373">
        <v>142145</v>
      </c>
      <c r="D34" s="373">
        <v>4959</v>
      </c>
      <c r="E34" s="373">
        <v>0</v>
      </c>
      <c r="F34" s="374">
        <v>35178</v>
      </c>
      <c r="G34" s="374">
        <f t="shared" si="0"/>
        <v>182282</v>
      </c>
      <c r="H34" s="373">
        <v>89725.131004366805</v>
      </c>
      <c r="I34" s="386">
        <v>275</v>
      </c>
      <c r="J34" s="373">
        <v>0</v>
      </c>
      <c r="K34" s="386">
        <v>1692</v>
      </c>
      <c r="L34" s="386">
        <f t="shared" si="1"/>
        <v>91692.131004366805</v>
      </c>
      <c r="M34" s="373">
        <v>20665047</v>
      </c>
      <c r="N34" s="387">
        <v>46546</v>
      </c>
      <c r="O34" s="375">
        <v>0</v>
      </c>
      <c r="P34" s="386">
        <v>285905</v>
      </c>
      <c r="Q34" s="373">
        <f t="shared" si="2"/>
        <v>20997498</v>
      </c>
      <c r="S34" s="389"/>
      <c r="T34" s="389"/>
      <c r="U34" s="389"/>
      <c r="V34" s="389"/>
      <c r="W34" s="389"/>
      <c r="X34" s="389"/>
    </row>
    <row r="35" spans="1:24" s="14" customFormat="1">
      <c r="A35" s="343">
        <v>25</v>
      </c>
      <c r="B35" s="146" t="s">
        <v>914</v>
      </c>
      <c r="C35" s="373">
        <v>20276</v>
      </c>
      <c r="D35" s="373">
        <v>3953</v>
      </c>
      <c r="E35" s="373">
        <v>0</v>
      </c>
      <c r="F35" s="374">
        <v>84858</v>
      </c>
      <c r="G35" s="374">
        <f t="shared" si="0"/>
        <v>109087</v>
      </c>
      <c r="H35" s="373">
        <v>62457.829596412557</v>
      </c>
      <c r="I35" s="386">
        <v>142</v>
      </c>
      <c r="J35" s="373">
        <v>0</v>
      </c>
      <c r="K35" s="386">
        <v>843</v>
      </c>
      <c r="L35" s="386">
        <f t="shared" si="1"/>
        <v>63442.829596412557</v>
      </c>
      <c r="M35" s="373">
        <v>13987182</v>
      </c>
      <c r="N35" s="387">
        <v>23192</v>
      </c>
      <c r="O35" s="375">
        <v>0</v>
      </c>
      <c r="P35" s="386">
        <v>137377</v>
      </c>
      <c r="Q35" s="373">
        <f t="shared" si="2"/>
        <v>14147751</v>
      </c>
      <c r="S35" s="389"/>
      <c r="T35" s="389"/>
      <c r="U35" s="389"/>
      <c r="V35" s="389"/>
      <c r="W35" s="389"/>
      <c r="X35" s="389"/>
    </row>
    <row r="36" spans="1:24" s="14" customFormat="1">
      <c r="A36" s="343">
        <v>26</v>
      </c>
      <c r="B36" s="146" t="s">
        <v>915</v>
      </c>
      <c r="C36" s="373">
        <v>101121</v>
      </c>
      <c r="D36" s="373">
        <v>3030</v>
      </c>
      <c r="E36" s="373">
        <v>0</v>
      </c>
      <c r="F36" s="374">
        <v>23900</v>
      </c>
      <c r="G36" s="374">
        <f t="shared" si="0"/>
        <v>128051</v>
      </c>
      <c r="H36" s="373">
        <v>63201.099502487559</v>
      </c>
      <c r="I36" s="386">
        <v>553</v>
      </c>
      <c r="J36" s="373">
        <v>0</v>
      </c>
      <c r="K36" s="386">
        <v>218</v>
      </c>
      <c r="L36" s="386">
        <f t="shared" si="1"/>
        <v>63972.099502487559</v>
      </c>
      <c r="M36" s="373">
        <v>12747312</v>
      </c>
      <c r="N36" s="387">
        <v>79645</v>
      </c>
      <c r="O36" s="375">
        <v>0</v>
      </c>
      <c r="P36" s="386">
        <v>31435</v>
      </c>
      <c r="Q36" s="373">
        <f t="shared" si="2"/>
        <v>12858392</v>
      </c>
      <c r="S36" s="389"/>
      <c r="T36" s="389"/>
      <c r="U36" s="389"/>
      <c r="V36" s="389"/>
      <c r="W36" s="389"/>
      <c r="X36" s="389"/>
    </row>
    <row r="37" spans="1:24" s="14" customFormat="1">
      <c r="A37" s="343">
        <v>27</v>
      </c>
      <c r="B37" s="146" t="s">
        <v>916</v>
      </c>
      <c r="C37" s="373">
        <v>155382</v>
      </c>
      <c r="D37" s="373">
        <v>2997</v>
      </c>
      <c r="E37" s="373">
        <v>0</v>
      </c>
      <c r="F37" s="374">
        <v>37209</v>
      </c>
      <c r="G37" s="374">
        <f t="shared" si="0"/>
        <v>195588</v>
      </c>
      <c r="H37" s="373">
        <v>93437.654708520175</v>
      </c>
      <c r="I37" s="386">
        <v>300</v>
      </c>
      <c r="J37" s="373">
        <v>0</v>
      </c>
      <c r="K37" s="386">
        <v>389</v>
      </c>
      <c r="L37" s="386">
        <f t="shared" si="1"/>
        <v>94126.654708520175</v>
      </c>
      <c r="M37" s="373">
        <v>20880568</v>
      </c>
      <c r="N37" s="387">
        <v>47772</v>
      </c>
      <c r="O37" s="375">
        <v>0</v>
      </c>
      <c r="P37" s="386">
        <v>61904</v>
      </c>
      <c r="Q37" s="373">
        <f t="shared" si="2"/>
        <v>20990244</v>
      </c>
      <c r="S37" s="389"/>
      <c r="T37" s="389"/>
      <c r="U37" s="389"/>
      <c r="V37" s="389"/>
      <c r="W37" s="389"/>
      <c r="X37" s="389"/>
    </row>
    <row r="38" spans="1:24" s="14" customFormat="1">
      <c r="A38" s="343">
        <v>28</v>
      </c>
      <c r="B38" s="146" t="s">
        <v>917</v>
      </c>
      <c r="C38" s="373">
        <v>159633</v>
      </c>
      <c r="D38" s="373">
        <v>4944</v>
      </c>
      <c r="E38" s="373">
        <v>0</v>
      </c>
      <c r="F38" s="374">
        <v>12353</v>
      </c>
      <c r="G38" s="374">
        <f t="shared" si="0"/>
        <v>176930</v>
      </c>
      <c r="H38" s="373">
        <v>105305.43157894736</v>
      </c>
      <c r="I38" s="386">
        <v>203</v>
      </c>
      <c r="J38" s="373">
        <v>0</v>
      </c>
      <c r="K38" s="386">
        <v>258</v>
      </c>
      <c r="L38" s="386">
        <f t="shared" si="1"/>
        <v>105766.43157894736</v>
      </c>
      <c r="M38" s="373">
        <v>20035325</v>
      </c>
      <c r="N38" s="387">
        <v>26550</v>
      </c>
      <c r="O38" s="375">
        <v>0</v>
      </c>
      <c r="P38" s="386">
        <v>33747</v>
      </c>
      <c r="Q38" s="373">
        <f t="shared" si="2"/>
        <v>20095622</v>
      </c>
      <c r="S38" s="389"/>
      <c r="T38" s="389"/>
      <c r="U38" s="389"/>
      <c r="V38" s="389"/>
      <c r="W38" s="389"/>
      <c r="X38" s="389"/>
    </row>
    <row r="39" spans="1:24" s="14" customFormat="1">
      <c r="A39" s="335">
        <v>29</v>
      </c>
      <c r="B39" s="330" t="s">
        <v>918</v>
      </c>
      <c r="C39" s="373">
        <v>110044</v>
      </c>
      <c r="D39" s="373">
        <v>1977</v>
      </c>
      <c r="E39" s="373">
        <v>0</v>
      </c>
      <c r="F39" s="374">
        <v>1106</v>
      </c>
      <c r="G39" s="374">
        <f t="shared" si="0"/>
        <v>113127</v>
      </c>
      <c r="H39" s="373">
        <v>66483.117073170739</v>
      </c>
      <c r="I39" s="386">
        <v>328</v>
      </c>
      <c r="J39" s="373">
        <v>0</v>
      </c>
      <c r="K39" s="386">
        <v>951</v>
      </c>
      <c r="L39" s="386">
        <f t="shared" si="1"/>
        <v>67762.117073170739</v>
      </c>
      <c r="M39" s="373">
        <v>13695588</v>
      </c>
      <c r="N39" s="387">
        <v>50126</v>
      </c>
      <c r="O39" s="375">
        <v>0</v>
      </c>
      <c r="P39" s="386">
        <v>145520</v>
      </c>
      <c r="Q39" s="373">
        <f t="shared" si="2"/>
        <v>13891234</v>
      </c>
      <c r="S39" s="389"/>
      <c r="T39" s="389"/>
      <c r="U39" s="389"/>
      <c r="V39" s="389"/>
      <c r="W39" s="389"/>
      <c r="X39" s="389"/>
    </row>
    <row r="40" spans="1:24" s="14" customFormat="1">
      <c r="A40" s="335">
        <v>30</v>
      </c>
      <c r="B40" s="330" t="s">
        <v>919</v>
      </c>
      <c r="C40" s="373">
        <v>67602</v>
      </c>
      <c r="D40" s="373">
        <v>3985</v>
      </c>
      <c r="E40" s="373">
        <v>0</v>
      </c>
      <c r="F40" s="374">
        <v>2685</v>
      </c>
      <c r="G40" s="374">
        <f t="shared" si="0"/>
        <v>74272</v>
      </c>
      <c r="H40" s="373">
        <v>45499.844339622643</v>
      </c>
      <c r="I40" s="386">
        <v>342</v>
      </c>
      <c r="J40" s="373">
        <v>0</v>
      </c>
      <c r="K40" s="386">
        <v>1116</v>
      </c>
      <c r="L40" s="386">
        <f t="shared" si="1"/>
        <v>46957.844339622643</v>
      </c>
      <c r="M40" s="373">
        <v>9724796</v>
      </c>
      <c r="N40" s="387">
        <v>53994</v>
      </c>
      <c r="O40" s="375">
        <v>0</v>
      </c>
      <c r="P40" s="386">
        <v>176273</v>
      </c>
      <c r="Q40" s="373">
        <f t="shared" si="2"/>
        <v>9955063</v>
      </c>
      <c r="S40" s="389"/>
      <c r="T40" s="389"/>
      <c r="U40" s="389"/>
      <c r="V40" s="389"/>
      <c r="W40" s="389"/>
      <c r="X40" s="389"/>
    </row>
    <row r="41" spans="1:24" s="14" customFormat="1">
      <c r="A41" s="335">
        <v>31</v>
      </c>
      <c r="B41" s="330" t="s">
        <v>920</v>
      </c>
      <c r="C41" s="373">
        <v>37966</v>
      </c>
      <c r="D41" s="373">
        <v>0</v>
      </c>
      <c r="E41" s="373">
        <v>0</v>
      </c>
      <c r="F41" s="374">
        <v>269</v>
      </c>
      <c r="G41" s="374">
        <f t="shared" si="0"/>
        <v>38235</v>
      </c>
      <c r="H41" s="373">
        <v>21303.061904761904</v>
      </c>
      <c r="I41" s="386">
        <v>0</v>
      </c>
      <c r="J41" s="373">
        <v>0</v>
      </c>
      <c r="K41" s="386">
        <v>242</v>
      </c>
      <c r="L41" s="386">
        <f t="shared" si="1"/>
        <v>21545.061904761904</v>
      </c>
      <c r="M41" s="373">
        <v>4488927</v>
      </c>
      <c r="N41" s="387">
        <v>0</v>
      </c>
      <c r="O41" s="375">
        <v>0</v>
      </c>
      <c r="P41" s="386">
        <v>35536</v>
      </c>
      <c r="Q41" s="373">
        <f t="shared" si="2"/>
        <v>4524463</v>
      </c>
      <c r="S41" s="389"/>
      <c r="T41" s="389"/>
      <c r="U41" s="389"/>
      <c r="V41" s="389"/>
      <c r="W41" s="389"/>
      <c r="X41" s="389"/>
    </row>
    <row r="42" spans="1:24" s="14" customFormat="1">
      <c r="A42" s="335">
        <v>32</v>
      </c>
      <c r="B42" s="330" t="s">
        <v>921</v>
      </c>
      <c r="C42" s="373">
        <v>66989</v>
      </c>
      <c r="D42" s="373">
        <v>0</v>
      </c>
      <c r="E42" s="373">
        <v>0</v>
      </c>
      <c r="F42" s="374">
        <v>0</v>
      </c>
      <c r="G42" s="374">
        <f t="shared" si="0"/>
        <v>66989</v>
      </c>
      <c r="H42" s="373">
        <v>35974.561904761904</v>
      </c>
      <c r="I42" s="386">
        <v>0</v>
      </c>
      <c r="J42" s="373">
        <v>0</v>
      </c>
      <c r="K42" s="386">
        <v>0</v>
      </c>
      <c r="L42" s="386">
        <f t="shared" si="1"/>
        <v>35974.561904761904</v>
      </c>
      <c r="M42" s="373">
        <v>7554658</v>
      </c>
      <c r="N42" s="387">
        <v>0</v>
      </c>
      <c r="O42" s="375">
        <v>0</v>
      </c>
      <c r="P42" s="386">
        <v>0</v>
      </c>
      <c r="Q42" s="373">
        <f t="shared" si="2"/>
        <v>7554658</v>
      </c>
      <c r="S42" s="389"/>
      <c r="T42" s="389"/>
      <c r="U42" s="389"/>
      <c r="V42" s="389"/>
      <c r="W42" s="389"/>
      <c r="X42" s="389"/>
    </row>
    <row r="43" spans="1:24">
      <c r="A43" s="335">
        <v>33</v>
      </c>
      <c r="B43" s="330" t="s">
        <v>922</v>
      </c>
      <c r="C43" s="375">
        <v>119621</v>
      </c>
      <c r="D43" s="375">
        <v>0</v>
      </c>
      <c r="E43" s="375">
        <v>0</v>
      </c>
      <c r="F43" s="376">
        <v>270</v>
      </c>
      <c r="G43" s="374">
        <f t="shared" si="0"/>
        <v>119891</v>
      </c>
      <c r="H43" s="375">
        <v>70793.31155778894</v>
      </c>
      <c r="I43" s="387">
        <v>0</v>
      </c>
      <c r="J43" s="373">
        <v>0</v>
      </c>
      <c r="K43" s="386">
        <v>242</v>
      </c>
      <c r="L43" s="386">
        <f t="shared" si="1"/>
        <v>71035.31155778894</v>
      </c>
      <c r="M43" s="375">
        <v>14100417</v>
      </c>
      <c r="N43" s="387">
        <v>0</v>
      </c>
      <c r="O43" s="375">
        <v>0</v>
      </c>
      <c r="P43" s="387">
        <v>35610</v>
      </c>
      <c r="Q43" s="373">
        <f t="shared" si="2"/>
        <v>14136027</v>
      </c>
      <c r="S43" s="389"/>
      <c r="T43" s="389"/>
      <c r="U43" s="389"/>
      <c r="V43" s="389"/>
      <c r="W43" s="389"/>
      <c r="X43" s="389"/>
    </row>
    <row r="44" spans="1:24">
      <c r="A44" s="335">
        <v>34</v>
      </c>
      <c r="B44" s="330" t="s">
        <v>923</v>
      </c>
      <c r="C44" s="375">
        <v>102615</v>
      </c>
      <c r="D44" s="375">
        <v>4944</v>
      </c>
      <c r="E44" s="375">
        <v>0</v>
      </c>
      <c r="F44" s="376">
        <v>0</v>
      </c>
      <c r="G44" s="374">
        <f t="shared" si="0"/>
        <v>107559</v>
      </c>
      <c r="H44" s="375">
        <v>62188.005025125625</v>
      </c>
      <c r="I44" s="387">
        <v>133</v>
      </c>
      <c r="J44" s="373">
        <v>0</v>
      </c>
      <c r="K44" s="386">
        <v>0</v>
      </c>
      <c r="L44" s="386">
        <f t="shared" si="1"/>
        <v>62321.005025125625</v>
      </c>
      <c r="M44" s="375">
        <v>12381744</v>
      </c>
      <c r="N44" s="387">
        <v>20136</v>
      </c>
      <c r="O44" s="375">
        <v>0</v>
      </c>
      <c r="P44" s="387">
        <v>0</v>
      </c>
      <c r="Q44" s="373">
        <f t="shared" si="2"/>
        <v>12401880</v>
      </c>
      <c r="S44" s="389"/>
      <c r="T44" s="389"/>
      <c r="U44" s="389"/>
      <c r="V44" s="389"/>
      <c r="W44" s="389"/>
      <c r="X44" s="389"/>
    </row>
    <row r="45" spans="1:24">
      <c r="A45" s="335">
        <v>35</v>
      </c>
      <c r="B45" s="330" t="s">
        <v>924</v>
      </c>
      <c r="C45" s="375">
        <v>180320</v>
      </c>
      <c r="D45" s="375">
        <v>1977</v>
      </c>
      <c r="E45" s="375">
        <v>0</v>
      </c>
      <c r="F45" s="376">
        <v>0</v>
      </c>
      <c r="G45" s="374">
        <f t="shared" si="0"/>
        <v>182297</v>
      </c>
      <c r="H45" s="375">
        <v>116197.47727272728</v>
      </c>
      <c r="I45" s="387">
        <v>652</v>
      </c>
      <c r="J45" s="373">
        <v>0</v>
      </c>
      <c r="K45" s="386">
        <v>0</v>
      </c>
      <c r="L45" s="386">
        <f t="shared" si="1"/>
        <v>116849.47727272728</v>
      </c>
      <c r="M45" s="375">
        <v>25600684</v>
      </c>
      <c r="N45" s="387">
        <v>106201</v>
      </c>
      <c r="O45" s="375">
        <v>0</v>
      </c>
      <c r="P45" s="387">
        <v>0</v>
      </c>
      <c r="Q45" s="373">
        <f t="shared" si="2"/>
        <v>25706885</v>
      </c>
      <c r="S45" s="389"/>
      <c r="T45" s="389"/>
      <c r="U45" s="389"/>
      <c r="V45" s="389"/>
      <c r="W45" s="389"/>
      <c r="X45" s="389"/>
    </row>
    <row r="46" spans="1:24">
      <c r="A46" s="335">
        <v>36</v>
      </c>
      <c r="B46" s="330" t="s">
        <v>925</v>
      </c>
      <c r="C46" s="375">
        <v>115155</v>
      </c>
      <c r="D46" s="375">
        <v>1977</v>
      </c>
      <c r="E46" s="375">
        <v>0</v>
      </c>
      <c r="F46" s="376">
        <v>0</v>
      </c>
      <c r="G46" s="374">
        <f t="shared" si="0"/>
        <v>117132</v>
      </c>
      <c r="H46" s="375">
        <v>59483.990147783254</v>
      </c>
      <c r="I46" s="387">
        <v>686</v>
      </c>
      <c r="J46" s="373">
        <v>0</v>
      </c>
      <c r="K46" s="386">
        <v>0</v>
      </c>
      <c r="L46" s="386">
        <f t="shared" si="1"/>
        <v>60169.990147783254</v>
      </c>
      <c r="M46" s="375">
        <v>12106130</v>
      </c>
      <c r="N46" s="387">
        <v>108378</v>
      </c>
      <c r="O46" s="375">
        <v>0</v>
      </c>
      <c r="P46" s="387">
        <v>0</v>
      </c>
      <c r="Q46" s="373">
        <f>SUM(M46:P46)</f>
        <v>12214508</v>
      </c>
      <c r="S46" s="389"/>
      <c r="T46" s="389"/>
      <c r="U46" s="389"/>
      <c r="V46" s="389"/>
      <c r="W46" s="389"/>
      <c r="X46" s="389"/>
    </row>
    <row r="47" spans="1:24">
      <c r="A47" s="335">
        <v>37</v>
      </c>
      <c r="B47" s="330" t="s">
        <v>926</v>
      </c>
      <c r="C47" s="375">
        <v>106546</v>
      </c>
      <c r="D47" s="375">
        <v>5163</v>
      </c>
      <c r="E47" s="375">
        <v>0</v>
      </c>
      <c r="F47" s="376">
        <v>12621</v>
      </c>
      <c r="G47" s="374">
        <f t="shared" si="0"/>
        <v>124330</v>
      </c>
      <c r="H47" s="375">
        <v>62501.908212560389</v>
      </c>
      <c r="I47" s="387">
        <v>157</v>
      </c>
      <c r="J47" s="373">
        <v>0</v>
      </c>
      <c r="K47" s="386">
        <v>425</v>
      </c>
      <c r="L47" s="386">
        <f t="shared" si="1"/>
        <v>63083.908212560389</v>
      </c>
      <c r="M47" s="375">
        <v>12965830</v>
      </c>
      <c r="N47" s="387">
        <v>24955</v>
      </c>
      <c r="O47" s="375">
        <v>0</v>
      </c>
      <c r="P47" s="387">
        <v>67584</v>
      </c>
      <c r="Q47" s="373">
        <f t="shared" si="2"/>
        <v>13058369</v>
      </c>
      <c r="S47" s="389"/>
      <c r="T47" s="389"/>
      <c r="U47" s="389"/>
      <c r="V47" s="389"/>
      <c r="W47" s="389"/>
      <c r="X47" s="389"/>
    </row>
    <row r="48" spans="1:24">
      <c r="A48" s="335">
        <v>38</v>
      </c>
      <c r="B48" s="330" t="s">
        <v>927</v>
      </c>
      <c r="C48" s="375">
        <v>119476</v>
      </c>
      <c r="D48" s="375">
        <v>0</v>
      </c>
      <c r="E48" s="375">
        <v>0</v>
      </c>
      <c r="F48" s="376">
        <v>2148</v>
      </c>
      <c r="G48" s="374">
        <f t="shared" si="0"/>
        <v>121624</v>
      </c>
      <c r="H48" s="375">
        <v>64779</v>
      </c>
      <c r="I48" s="387">
        <v>0</v>
      </c>
      <c r="J48" s="373">
        <v>0</v>
      </c>
      <c r="K48" s="386">
        <v>219</v>
      </c>
      <c r="L48" s="386">
        <f t="shared" si="1"/>
        <v>64998</v>
      </c>
      <c r="M48" s="375">
        <v>14684396</v>
      </c>
      <c r="N48" s="387">
        <v>0</v>
      </c>
      <c r="O48" s="375">
        <v>0</v>
      </c>
      <c r="P48" s="387">
        <v>34823</v>
      </c>
      <c r="Q48" s="373">
        <f t="shared" si="2"/>
        <v>14719219</v>
      </c>
      <c r="S48" s="389"/>
      <c r="T48" s="389"/>
      <c r="U48" s="389"/>
      <c r="V48" s="389"/>
      <c r="W48" s="389"/>
      <c r="X48" s="389"/>
    </row>
    <row r="49" spans="1:24">
      <c r="A49" s="668" t="s">
        <v>14</v>
      </c>
      <c r="B49" s="669"/>
      <c r="C49" s="375">
        <v>5558622</v>
      </c>
      <c r="D49" s="375">
        <v>109351</v>
      </c>
      <c r="E49" s="375"/>
      <c r="F49" s="376">
        <f>SUM(F11:F48)</f>
        <v>303329</v>
      </c>
      <c r="G49" s="374">
        <f t="shared" si="0"/>
        <v>5971302</v>
      </c>
      <c r="H49" s="387">
        <f>SUM(H11:H48)</f>
        <v>3510904.1692626486</v>
      </c>
      <c r="I49" s="387">
        <f>SUM(I11:I48)</f>
        <v>10740</v>
      </c>
      <c r="J49" s="373">
        <f>SUM(J11:J48)</f>
        <v>0</v>
      </c>
      <c r="K49" s="386">
        <f>SUM(K11:K48)</f>
        <v>40121</v>
      </c>
      <c r="L49" s="386">
        <f t="shared" si="1"/>
        <v>3561765.1692626486</v>
      </c>
      <c r="M49" s="375">
        <f>SUM(M11:M48)</f>
        <v>725866866</v>
      </c>
      <c r="N49" s="387">
        <f>SUM(N11:N48)</f>
        <v>1649900</v>
      </c>
      <c r="O49" s="375">
        <v>0</v>
      </c>
      <c r="P49" s="387">
        <f>SUM(P11:P48)</f>
        <v>6206838</v>
      </c>
      <c r="Q49" s="373">
        <f t="shared" si="2"/>
        <v>733723604</v>
      </c>
      <c r="S49" s="389"/>
      <c r="T49" s="389"/>
      <c r="V49" s="389"/>
      <c r="W49" s="389"/>
      <c r="X49" s="389"/>
    </row>
    <row r="50" spans="1:24">
      <c r="A50" s="67"/>
      <c r="B50" s="21"/>
      <c r="C50" s="21"/>
      <c r="D50" s="21"/>
      <c r="E50" s="21"/>
      <c r="F50" s="21"/>
      <c r="G50" s="21"/>
      <c r="H50" s="21"/>
      <c r="I50" s="21"/>
      <c r="J50" s="21"/>
      <c r="K50" s="21"/>
      <c r="L50" s="594"/>
      <c r="M50" s="21"/>
      <c r="N50" s="21"/>
      <c r="O50" s="21"/>
      <c r="P50" s="21"/>
      <c r="Q50" s="21"/>
    </row>
    <row r="51" spans="1:24">
      <c r="A51" s="10" t="s">
        <v>7</v>
      </c>
      <c r="B51"/>
      <c r="C51"/>
      <c r="D51"/>
      <c r="H51" s="388"/>
      <c r="S51" s="388"/>
    </row>
    <row r="52" spans="1:24">
      <c r="A52" t="s">
        <v>8</v>
      </c>
      <c r="B52"/>
      <c r="C52"/>
      <c r="D52"/>
      <c r="M52" s="388"/>
      <c r="O52" s="388"/>
      <c r="P52" s="388"/>
      <c r="Q52" s="388"/>
    </row>
    <row r="53" spans="1:24">
      <c r="A53" t="s">
        <v>9</v>
      </c>
      <c r="B53"/>
      <c r="C53"/>
      <c r="D53"/>
      <c r="I53" s="11"/>
      <c r="J53" s="11"/>
      <c r="K53" s="11"/>
      <c r="L53" s="11"/>
    </row>
    <row r="54" spans="1:24" customFormat="1">
      <c r="A54" s="15" t="s">
        <v>418</v>
      </c>
      <c r="J54" s="11"/>
      <c r="K54" s="11"/>
      <c r="L54" s="11"/>
      <c r="Q54" s="390"/>
    </row>
    <row r="55" spans="1:24" customFormat="1">
      <c r="C55" s="15" t="s">
        <v>420</v>
      </c>
      <c r="E55" s="12"/>
      <c r="F55" s="12"/>
      <c r="G55" s="12"/>
      <c r="H55" s="12"/>
      <c r="I55" s="12"/>
      <c r="J55" s="12"/>
      <c r="K55" s="12"/>
      <c r="L55" s="12"/>
      <c r="M55" s="12"/>
      <c r="N55" s="719" t="s">
        <v>885</v>
      </c>
      <c r="O55" s="719"/>
      <c r="P55" s="719"/>
      <c r="Q55" s="719"/>
      <c r="R55" s="719"/>
    </row>
    <row r="56" spans="1:24">
      <c r="N56" s="719"/>
      <c r="O56" s="719"/>
      <c r="P56" s="719"/>
      <c r="Q56" s="719"/>
      <c r="R56" s="719"/>
    </row>
    <row r="57" spans="1:24">
      <c r="A57" s="788"/>
      <c r="B57" s="788"/>
      <c r="C57" s="788"/>
      <c r="D57" s="788"/>
      <c r="E57" s="788"/>
      <c r="F57" s="788"/>
      <c r="G57" s="788"/>
      <c r="H57" s="788"/>
      <c r="I57" s="788"/>
      <c r="J57" s="788"/>
      <c r="K57" s="788"/>
      <c r="L57" s="788"/>
      <c r="N57" s="719"/>
      <c r="O57" s="719"/>
      <c r="P57" s="719"/>
      <c r="Q57" s="719"/>
      <c r="R57" s="719"/>
    </row>
    <row r="58" spans="1:24">
      <c r="N58" s="719"/>
      <c r="O58" s="719"/>
      <c r="P58" s="719"/>
      <c r="Q58" s="719"/>
      <c r="R58" s="719"/>
    </row>
  </sheetData>
  <mergeCells count="14">
    <mergeCell ref="A2:Q2"/>
    <mergeCell ref="N55:R58"/>
    <mergeCell ref="A57:L57"/>
    <mergeCell ref="O1:Q1"/>
    <mergeCell ref="M8:Q8"/>
    <mergeCell ref="A8:A9"/>
    <mergeCell ref="B8:B9"/>
    <mergeCell ref="A7:B7"/>
    <mergeCell ref="N7:R7"/>
    <mergeCell ref="C8:G8"/>
    <mergeCell ref="H8:L8"/>
    <mergeCell ref="A49:B49"/>
    <mergeCell ref="A5:Q5"/>
    <mergeCell ref="A3:Q3"/>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M58"/>
  <sheetViews>
    <sheetView topLeftCell="A31" zoomScaleSheetLayoutView="100" workbookViewId="0">
      <selection activeCell="M21" sqref="M21"/>
    </sheetView>
  </sheetViews>
  <sheetFormatPr defaultRowHeight="12.75"/>
  <cols>
    <col min="1" max="1" width="6" customWidth="1"/>
    <col min="2" max="2" width="15.5703125" customWidth="1"/>
    <col min="3" max="3" width="17.28515625" customWidth="1"/>
    <col min="4" max="4" width="19" customWidth="1"/>
    <col min="5" max="5" width="19.7109375" customWidth="1"/>
    <col min="6" max="6" width="18.85546875" customWidth="1"/>
    <col min="7" max="7" width="15.28515625" customWidth="1"/>
  </cols>
  <sheetData>
    <row r="1" spans="1:12" ht="18">
      <c r="A1" s="772" t="s">
        <v>0</v>
      </c>
      <c r="B1" s="772"/>
      <c r="C1" s="772"/>
      <c r="D1" s="772"/>
      <c r="E1" s="772"/>
      <c r="G1" s="187" t="s">
        <v>625</v>
      </c>
    </row>
    <row r="2" spans="1:12" ht="21">
      <c r="A2" s="773" t="s">
        <v>734</v>
      </c>
      <c r="B2" s="773"/>
      <c r="C2" s="773"/>
      <c r="D2" s="773"/>
      <c r="E2" s="773"/>
      <c r="F2" s="773"/>
    </row>
    <row r="3" spans="1:12" ht="15">
      <c r="A3" s="189"/>
      <c r="B3" s="189"/>
    </row>
    <row r="4" spans="1:12" ht="18" customHeight="1">
      <c r="A4" s="774" t="s">
        <v>626</v>
      </c>
      <c r="B4" s="774"/>
      <c r="C4" s="774"/>
      <c r="D4" s="774"/>
      <c r="E4" s="774"/>
      <c r="F4" s="774"/>
    </row>
    <row r="5" spans="1:12" ht="15">
      <c r="A5" s="190" t="s">
        <v>943</v>
      </c>
      <c r="B5" s="190"/>
    </row>
    <row r="6" spans="1:12" ht="15">
      <c r="A6" s="190"/>
      <c r="B6" s="190"/>
      <c r="F6" s="775" t="s">
        <v>1132</v>
      </c>
      <c r="G6" s="775"/>
    </row>
    <row r="7" spans="1:12" ht="42" customHeight="1">
      <c r="A7" s="191" t="s">
        <v>2</v>
      </c>
      <c r="B7" s="191" t="s">
        <v>3</v>
      </c>
      <c r="C7" s="277" t="s">
        <v>627</v>
      </c>
      <c r="D7" s="277" t="s">
        <v>628</v>
      </c>
      <c r="E7" s="277" t="s">
        <v>629</v>
      </c>
      <c r="F7" s="277" t="s">
        <v>630</v>
      </c>
      <c r="G7" s="266" t="s">
        <v>631</v>
      </c>
    </row>
    <row r="8" spans="1:12" s="187" customFormat="1" ht="15">
      <c r="A8" s="193" t="s">
        <v>250</v>
      </c>
      <c r="B8" s="193" t="s">
        <v>251</v>
      </c>
      <c r="C8" s="193" t="s">
        <v>252</v>
      </c>
      <c r="D8" s="193" t="s">
        <v>253</v>
      </c>
      <c r="E8" s="193" t="s">
        <v>254</v>
      </c>
      <c r="F8" s="193" t="s">
        <v>255</v>
      </c>
      <c r="G8" s="193" t="s">
        <v>256</v>
      </c>
    </row>
    <row r="9" spans="1:12" s="187" customFormat="1" ht="15">
      <c r="A9" s="343">
        <v>1</v>
      </c>
      <c r="B9" s="146" t="s">
        <v>890</v>
      </c>
      <c r="C9" s="401">
        <v>603881</v>
      </c>
      <c r="D9" s="402">
        <v>526557</v>
      </c>
      <c r="E9" s="401">
        <v>19999</v>
      </c>
      <c r="F9" s="401">
        <v>57325</v>
      </c>
      <c r="G9" s="193"/>
      <c r="H9" s="404"/>
      <c r="L9" s="404"/>
    </row>
    <row r="10" spans="1:12" s="187" customFormat="1" ht="15">
      <c r="A10" s="343">
        <v>2</v>
      </c>
      <c r="B10" s="146" t="s">
        <v>891</v>
      </c>
      <c r="C10" s="401">
        <v>427485</v>
      </c>
      <c r="D10" s="402">
        <v>339208</v>
      </c>
      <c r="E10" s="401">
        <v>19668</v>
      </c>
      <c r="F10" s="401">
        <v>68609</v>
      </c>
      <c r="G10" s="193"/>
      <c r="H10" s="404"/>
      <c r="L10" s="404"/>
    </row>
    <row r="11" spans="1:12" s="187" customFormat="1" ht="15">
      <c r="A11" s="343">
        <v>3</v>
      </c>
      <c r="B11" s="146" t="s">
        <v>892</v>
      </c>
      <c r="C11" s="401">
        <v>381161</v>
      </c>
      <c r="D11" s="402">
        <v>339205</v>
      </c>
      <c r="E11" s="401">
        <v>15238</v>
      </c>
      <c r="F11" s="401">
        <v>26718</v>
      </c>
      <c r="G11" s="193"/>
      <c r="H11" s="404"/>
      <c r="L11" s="404"/>
    </row>
    <row r="12" spans="1:12" s="187" customFormat="1" ht="15">
      <c r="A12" s="343">
        <v>4</v>
      </c>
      <c r="B12" s="146" t="s">
        <v>893</v>
      </c>
      <c r="C12" s="401">
        <v>205756</v>
      </c>
      <c r="D12" s="402">
        <v>175896</v>
      </c>
      <c r="E12" s="401">
        <v>1459</v>
      </c>
      <c r="F12" s="401">
        <v>28401</v>
      </c>
      <c r="G12" s="193"/>
      <c r="H12" s="404"/>
      <c r="L12" s="404"/>
    </row>
    <row r="13" spans="1:12" s="187" customFormat="1" ht="15">
      <c r="A13" s="343">
        <v>5</v>
      </c>
      <c r="B13" s="146" t="s">
        <v>894</v>
      </c>
      <c r="C13" s="401">
        <v>454232</v>
      </c>
      <c r="D13" s="402">
        <v>378868</v>
      </c>
      <c r="E13" s="401">
        <v>18128</v>
      </c>
      <c r="F13" s="401">
        <v>57236</v>
      </c>
      <c r="G13" s="193"/>
      <c r="H13" s="404"/>
      <c r="L13" s="404"/>
    </row>
    <row r="14" spans="1:12" s="187" customFormat="1" ht="15">
      <c r="A14" s="343">
        <v>6</v>
      </c>
      <c r="B14" s="146" t="s">
        <v>895</v>
      </c>
      <c r="C14" s="401">
        <v>266518</v>
      </c>
      <c r="D14" s="402">
        <v>242369</v>
      </c>
      <c r="E14" s="401">
        <v>826</v>
      </c>
      <c r="F14" s="401">
        <v>23323</v>
      </c>
      <c r="G14" s="193"/>
      <c r="H14" s="404"/>
      <c r="L14" s="404"/>
    </row>
    <row r="15" spans="1:12" s="187" customFormat="1" ht="15">
      <c r="A15" s="343">
        <v>7</v>
      </c>
      <c r="B15" s="146" t="s">
        <v>896</v>
      </c>
      <c r="C15" s="401">
        <v>668136</v>
      </c>
      <c r="D15" s="402">
        <v>609213</v>
      </c>
      <c r="E15" s="401">
        <v>15386</v>
      </c>
      <c r="F15" s="401">
        <v>43537</v>
      </c>
      <c r="G15" s="193"/>
      <c r="H15" s="404"/>
      <c r="L15" s="404"/>
    </row>
    <row r="16" spans="1:12" s="187" customFormat="1" ht="15">
      <c r="A16" s="343">
        <v>8</v>
      </c>
      <c r="B16" s="146" t="s">
        <v>897</v>
      </c>
      <c r="C16" s="401">
        <v>142671</v>
      </c>
      <c r="D16" s="402">
        <v>121731</v>
      </c>
      <c r="E16" s="401">
        <v>6436</v>
      </c>
      <c r="F16" s="401">
        <v>14504</v>
      </c>
      <c r="G16" s="193"/>
      <c r="H16" s="404"/>
      <c r="L16" s="404"/>
    </row>
    <row r="17" spans="1:12" s="187" customFormat="1" ht="15">
      <c r="A17" s="343">
        <v>9</v>
      </c>
      <c r="B17" s="146" t="s">
        <v>898</v>
      </c>
      <c r="C17" s="401">
        <v>126014</v>
      </c>
      <c r="D17" s="402">
        <v>79351</v>
      </c>
      <c r="E17" s="401">
        <v>8703</v>
      </c>
      <c r="F17" s="401">
        <v>37960</v>
      </c>
      <c r="G17" s="193"/>
      <c r="H17" s="404"/>
      <c r="L17" s="404"/>
    </row>
    <row r="18" spans="1:12" s="187" customFormat="1" ht="15">
      <c r="A18" s="343">
        <v>10</v>
      </c>
      <c r="B18" s="146" t="s">
        <v>899</v>
      </c>
      <c r="C18" s="401">
        <v>356243</v>
      </c>
      <c r="D18" s="402">
        <v>280719</v>
      </c>
      <c r="E18" s="401">
        <v>17542</v>
      </c>
      <c r="F18" s="401">
        <v>57982</v>
      </c>
      <c r="G18" s="193"/>
      <c r="H18" s="404"/>
      <c r="L18" s="404"/>
    </row>
    <row r="19" spans="1:12" s="187" customFormat="1" ht="15">
      <c r="A19" s="343">
        <v>11</v>
      </c>
      <c r="B19" s="146" t="s">
        <v>900</v>
      </c>
      <c r="C19" s="401">
        <v>416452</v>
      </c>
      <c r="D19" s="402">
        <v>343579</v>
      </c>
      <c r="E19" s="401">
        <v>25656</v>
      </c>
      <c r="F19" s="401">
        <v>47217</v>
      </c>
      <c r="G19" s="193"/>
      <c r="H19" s="404"/>
      <c r="L19" s="404"/>
    </row>
    <row r="20" spans="1:12" s="187" customFormat="1" ht="15">
      <c r="A20" s="343">
        <v>12</v>
      </c>
      <c r="B20" s="146" t="s">
        <v>901</v>
      </c>
      <c r="C20" s="401">
        <v>691847</v>
      </c>
      <c r="D20" s="402">
        <v>477088</v>
      </c>
      <c r="E20" s="401">
        <v>44657</v>
      </c>
      <c r="F20" s="401">
        <v>170102</v>
      </c>
      <c r="G20" s="193"/>
      <c r="H20" s="404"/>
      <c r="L20" s="404"/>
    </row>
    <row r="21" spans="1:12" s="187" customFormat="1" ht="15">
      <c r="A21" s="343">
        <v>13</v>
      </c>
      <c r="B21" s="146" t="s">
        <v>902</v>
      </c>
      <c r="C21" s="401">
        <v>420318</v>
      </c>
      <c r="D21" s="402">
        <v>376983</v>
      </c>
      <c r="E21" s="401">
        <v>583</v>
      </c>
      <c r="F21" s="401">
        <v>42752</v>
      </c>
      <c r="G21" s="193"/>
      <c r="H21" s="404"/>
      <c r="L21" s="404"/>
    </row>
    <row r="22" spans="1:12" s="187" customFormat="1" ht="15">
      <c r="A22" s="343">
        <v>14</v>
      </c>
      <c r="B22" s="146" t="s">
        <v>903</v>
      </c>
      <c r="C22" s="401">
        <v>370880</v>
      </c>
      <c r="D22" s="402">
        <v>346740</v>
      </c>
      <c r="E22" s="401">
        <v>11984</v>
      </c>
      <c r="F22" s="401">
        <v>12156</v>
      </c>
      <c r="G22" s="193"/>
      <c r="H22" s="404"/>
      <c r="L22" s="404"/>
    </row>
    <row r="23" spans="1:12" s="187" customFormat="1" ht="15">
      <c r="A23" s="343">
        <v>15</v>
      </c>
      <c r="B23" s="146" t="s">
        <v>904</v>
      </c>
      <c r="C23" s="401">
        <v>785549</v>
      </c>
      <c r="D23" s="402">
        <v>554483</v>
      </c>
      <c r="E23" s="401">
        <v>43919</v>
      </c>
      <c r="F23" s="401">
        <v>187147</v>
      </c>
      <c r="G23" s="193"/>
      <c r="H23" s="404"/>
      <c r="L23" s="404"/>
    </row>
    <row r="24" spans="1:12" s="187" customFormat="1" ht="15">
      <c r="A24" s="343">
        <v>16</v>
      </c>
      <c r="B24" s="146" t="s">
        <v>905</v>
      </c>
      <c r="C24" s="401">
        <v>694146</v>
      </c>
      <c r="D24" s="402">
        <v>535258</v>
      </c>
      <c r="E24" s="401">
        <v>25996</v>
      </c>
      <c r="F24" s="401">
        <v>132892</v>
      </c>
      <c r="G24" s="193"/>
      <c r="H24" s="404"/>
      <c r="L24" s="404"/>
    </row>
    <row r="25" spans="1:12" s="187" customFormat="1" ht="15">
      <c r="A25" s="343">
        <v>17</v>
      </c>
      <c r="B25" s="146" t="s">
        <v>906</v>
      </c>
      <c r="C25" s="401">
        <v>156241</v>
      </c>
      <c r="D25" s="402">
        <v>138747</v>
      </c>
      <c r="E25" s="401">
        <v>3780</v>
      </c>
      <c r="F25" s="401">
        <v>13714</v>
      </c>
      <c r="G25" s="193"/>
      <c r="H25" s="404"/>
      <c r="L25" s="404"/>
    </row>
    <row r="26" spans="1:12" s="187" customFormat="1" ht="15">
      <c r="A26" s="343">
        <v>18</v>
      </c>
      <c r="B26" s="146" t="s">
        <v>907</v>
      </c>
      <c r="C26" s="401">
        <v>506311</v>
      </c>
      <c r="D26" s="402">
        <v>433354</v>
      </c>
      <c r="E26" s="401">
        <v>20449</v>
      </c>
      <c r="F26" s="401">
        <v>52508</v>
      </c>
      <c r="G26" s="193"/>
      <c r="H26" s="404"/>
      <c r="L26" s="404"/>
    </row>
    <row r="27" spans="1:12" s="187" customFormat="1" ht="15">
      <c r="A27" s="343">
        <v>19</v>
      </c>
      <c r="B27" s="146" t="s">
        <v>908</v>
      </c>
      <c r="C27" s="401">
        <v>969919</v>
      </c>
      <c r="D27" s="402">
        <v>422871</v>
      </c>
      <c r="E27" s="401">
        <v>93150</v>
      </c>
      <c r="F27" s="401">
        <v>453898</v>
      </c>
      <c r="G27" s="193"/>
      <c r="H27" s="404"/>
      <c r="L27" s="404"/>
    </row>
    <row r="28" spans="1:12" s="187" customFormat="1" ht="15">
      <c r="A28" s="343">
        <v>20</v>
      </c>
      <c r="B28" s="146" t="s">
        <v>909</v>
      </c>
      <c r="C28" s="401">
        <v>654739</v>
      </c>
      <c r="D28" s="402">
        <v>588390</v>
      </c>
      <c r="E28" s="401">
        <v>14697</v>
      </c>
      <c r="F28" s="401">
        <v>51652</v>
      </c>
      <c r="G28" s="193"/>
      <c r="H28" s="404"/>
      <c r="L28" s="404"/>
    </row>
    <row r="29" spans="1:12" s="187" customFormat="1" ht="15">
      <c r="A29" s="343">
        <v>21</v>
      </c>
      <c r="B29" s="146" t="s">
        <v>910</v>
      </c>
      <c r="C29" s="401">
        <v>644456</v>
      </c>
      <c r="D29" s="402">
        <v>561876</v>
      </c>
      <c r="E29" s="401">
        <v>23191</v>
      </c>
      <c r="F29" s="401">
        <v>59389</v>
      </c>
      <c r="G29" s="193"/>
      <c r="H29" s="404"/>
      <c r="L29" s="404"/>
    </row>
    <row r="30" spans="1:12" s="187" customFormat="1" ht="15">
      <c r="A30" s="343">
        <v>22</v>
      </c>
      <c r="B30" s="146" t="s">
        <v>911</v>
      </c>
      <c r="C30" s="401">
        <v>885952</v>
      </c>
      <c r="D30" s="402">
        <v>796726</v>
      </c>
      <c r="E30" s="401">
        <v>27577</v>
      </c>
      <c r="F30" s="401">
        <v>61649</v>
      </c>
      <c r="G30" s="193"/>
      <c r="H30" s="404"/>
      <c r="L30" s="404"/>
    </row>
    <row r="31" spans="1:12" s="187" customFormat="1" ht="15">
      <c r="A31" s="343">
        <v>23</v>
      </c>
      <c r="B31" s="146" t="s">
        <v>912</v>
      </c>
      <c r="C31" s="401">
        <v>664279</v>
      </c>
      <c r="D31" s="402">
        <v>479420</v>
      </c>
      <c r="E31" s="401">
        <v>35180</v>
      </c>
      <c r="F31" s="401">
        <v>149679</v>
      </c>
      <c r="G31" s="193"/>
      <c r="H31" s="404"/>
      <c r="L31" s="404"/>
    </row>
    <row r="32" spans="1:12" s="187" customFormat="1" ht="15">
      <c r="A32" s="343">
        <v>24</v>
      </c>
      <c r="B32" s="146" t="s">
        <v>913</v>
      </c>
      <c r="C32" s="401">
        <v>626668</v>
      </c>
      <c r="D32" s="402">
        <v>546069</v>
      </c>
      <c r="E32" s="401">
        <v>18094</v>
      </c>
      <c r="F32" s="401">
        <v>62505</v>
      </c>
      <c r="G32" s="193"/>
      <c r="H32" s="404"/>
      <c r="L32" s="404"/>
    </row>
    <row r="33" spans="1:12" s="187" customFormat="1" ht="15">
      <c r="A33" s="343">
        <v>25</v>
      </c>
      <c r="B33" s="146" t="s">
        <v>914</v>
      </c>
      <c r="C33" s="401">
        <v>338655</v>
      </c>
      <c r="D33" s="402">
        <v>335297</v>
      </c>
      <c r="E33" s="401">
        <v>1319</v>
      </c>
      <c r="F33" s="401">
        <v>2039</v>
      </c>
      <c r="G33" s="193"/>
      <c r="H33" s="404"/>
      <c r="L33" s="404"/>
    </row>
    <row r="34" spans="1:12" s="187" customFormat="1" ht="15">
      <c r="A34" s="343">
        <v>26</v>
      </c>
      <c r="B34" s="146" t="s">
        <v>915</v>
      </c>
      <c r="C34" s="401">
        <v>505247</v>
      </c>
      <c r="D34" s="402">
        <v>460215</v>
      </c>
      <c r="E34" s="401">
        <v>11180</v>
      </c>
      <c r="F34" s="401">
        <v>33852</v>
      </c>
      <c r="G34" s="193"/>
      <c r="H34" s="404"/>
      <c r="L34" s="404"/>
    </row>
    <row r="35" spans="1:12" s="187" customFormat="1" ht="15">
      <c r="A35" s="343">
        <v>27</v>
      </c>
      <c r="B35" s="146" t="s">
        <v>916</v>
      </c>
      <c r="C35" s="401">
        <v>624250</v>
      </c>
      <c r="D35" s="402">
        <v>516590</v>
      </c>
      <c r="E35" s="401">
        <v>21840</v>
      </c>
      <c r="F35" s="401">
        <v>85820</v>
      </c>
      <c r="G35" s="193"/>
      <c r="H35" s="404"/>
      <c r="L35" s="404"/>
    </row>
    <row r="36" spans="1:12" s="187" customFormat="1" ht="15">
      <c r="A36" s="343">
        <v>28</v>
      </c>
      <c r="B36" s="146" t="s">
        <v>917</v>
      </c>
      <c r="C36" s="401">
        <v>496415</v>
      </c>
      <c r="D36" s="402">
        <v>484012</v>
      </c>
      <c r="E36" s="401">
        <v>7258</v>
      </c>
      <c r="F36" s="401">
        <v>5145</v>
      </c>
      <c r="G36" s="193"/>
      <c r="H36" s="404"/>
      <c r="L36" s="404"/>
    </row>
    <row r="37" spans="1:12" s="187" customFormat="1" ht="15">
      <c r="A37" s="335">
        <v>29</v>
      </c>
      <c r="B37" s="330" t="s">
        <v>918</v>
      </c>
      <c r="C37" s="401">
        <v>326196</v>
      </c>
      <c r="D37" s="402">
        <v>291486</v>
      </c>
      <c r="E37" s="401">
        <v>8180</v>
      </c>
      <c r="F37" s="401">
        <v>26530</v>
      </c>
      <c r="G37" s="193"/>
      <c r="H37" s="404"/>
      <c r="L37" s="404"/>
    </row>
    <row r="38" spans="1:12" s="187" customFormat="1" ht="15">
      <c r="A38" s="335">
        <v>30</v>
      </c>
      <c r="B38" s="330" t="s">
        <v>919</v>
      </c>
      <c r="C38" s="401">
        <v>193569</v>
      </c>
      <c r="D38" s="402">
        <v>186348</v>
      </c>
      <c r="E38" s="401">
        <v>5571</v>
      </c>
      <c r="F38" s="401">
        <v>1650</v>
      </c>
      <c r="G38" s="193"/>
      <c r="H38" s="404"/>
      <c r="L38" s="404"/>
    </row>
    <row r="39" spans="1:12" s="187" customFormat="1" ht="15">
      <c r="A39" s="335">
        <v>31</v>
      </c>
      <c r="B39" s="330" t="s">
        <v>920</v>
      </c>
      <c r="C39" s="401">
        <v>107644</v>
      </c>
      <c r="D39" s="402">
        <v>101479</v>
      </c>
      <c r="E39" s="401">
        <v>2187</v>
      </c>
      <c r="F39" s="401">
        <v>3978</v>
      </c>
      <c r="G39" s="193"/>
      <c r="H39" s="404"/>
      <c r="L39" s="404"/>
    </row>
    <row r="40" spans="1:12" s="187" customFormat="1" ht="15">
      <c r="A40" s="335">
        <v>32</v>
      </c>
      <c r="B40" s="330" t="s">
        <v>921</v>
      </c>
      <c r="C40" s="401">
        <v>179498</v>
      </c>
      <c r="D40" s="402">
        <v>105425</v>
      </c>
      <c r="E40" s="401">
        <v>12942</v>
      </c>
      <c r="F40" s="401">
        <v>61131</v>
      </c>
      <c r="G40" s="193"/>
      <c r="H40" s="404"/>
      <c r="L40" s="404"/>
    </row>
    <row r="41" spans="1:12" s="187" customFormat="1" ht="15">
      <c r="A41" s="335">
        <v>33</v>
      </c>
      <c r="B41" s="330" t="s">
        <v>922</v>
      </c>
      <c r="C41" s="401">
        <v>348156</v>
      </c>
      <c r="D41" s="402">
        <v>304471</v>
      </c>
      <c r="E41" s="401">
        <v>8789</v>
      </c>
      <c r="F41" s="401">
        <v>34896</v>
      </c>
      <c r="G41" s="193"/>
      <c r="H41" s="404"/>
      <c r="L41" s="404"/>
    </row>
    <row r="42" spans="1:12" s="187" customFormat="1" ht="15">
      <c r="A42" s="335">
        <v>34</v>
      </c>
      <c r="B42" s="330" t="s">
        <v>923</v>
      </c>
      <c r="C42" s="401">
        <v>328407</v>
      </c>
      <c r="D42" s="402">
        <v>249226</v>
      </c>
      <c r="E42" s="401">
        <v>15120</v>
      </c>
      <c r="F42" s="401">
        <v>64061</v>
      </c>
      <c r="G42" s="193"/>
      <c r="H42" s="404"/>
      <c r="L42" s="404"/>
    </row>
    <row r="43" spans="1:12" s="187" customFormat="1" ht="15">
      <c r="A43" s="335">
        <v>35</v>
      </c>
      <c r="B43" s="330" t="s">
        <v>924</v>
      </c>
      <c r="C43" s="401">
        <v>503932</v>
      </c>
      <c r="D43" s="402">
        <v>426354</v>
      </c>
      <c r="E43" s="401">
        <v>1114</v>
      </c>
      <c r="F43" s="401">
        <v>76464</v>
      </c>
      <c r="G43" s="193"/>
      <c r="H43" s="404"/>
      <c r="L43" s="404"/>
    </row>
    <row r="44" spans="1:12" s="187" customFormat="1" ht="15">
      <c r="A44" s="335">
        <v>36</v>
      </c>
      <c r="B44" s="330" t="s">
        <v>925</v>
      </c>
      <c r="C44" s="401">
        <v>393070</v>
      </c>
      <c r="D44" s="402">
        <v>291680</v>
      </c>
      <c r="E44" s="401">
        <v>15232</v>
      </c>
      <c r="F44" s="401">
        <v>86158</v>
      </c>
      <c r="G44" s="193"/>
      <c r="H44" s="404"/>
      <c r="L44" s="404"/>
    </row>
    <row r="45" spans="1:12" s="187" customFormat="1" ht="15">
      <c r="A45" s="335">
        <v>37</v>
      </c>
      <c r="B45" s="330" t="s">
        <v>926</v>
      </c>
      <c r="C45" s="401">
        <v>392765</v>
      </c>
      <c r="D45" s="402">
        <v>275089</v>
      </c>
      <c r="E45" s="401">
        <v>21820</v>
      </c>
      <c r="F45" s="401">
        <v>95856</v>
      </c>
      <c r="G45" s="193"/>
      <c r="H45" s="404"/>
      <c r="L45" s="404"/>
    </row>
    <row r="46" spans="1:12" s="187" customFormat="1" ht="15">
      <c r="A46" s="335">
        <v>38</v>
      </c>
      <c r="B46" s="330" t="s">
        <v>927</v>
      </c>
      <c r="C46" s="401">
        <v>381754</v>
      </c>
      <c r="D46" s="402">
        <v>314238</v>
      </c>
      <c r="E46" s="401">
        <v>11616</v>
      </c>
      <c r="F46" s="401">
        <v>55900</v>
      </c>
      <c r="G46" s="193"/>
      <c r="H46" s="404"/>
      <c r="L46" s="404"/>
    </row>
    <row r="47" spans="1:12" ht="15">
      <c r="A47" s="668" t="s">
        <v>14</v>
      </c>
      <c r="B47" s="669"/>
      <c r="C47" s="194">
        <f>SUM(C9:C46)</f>
        <v>17239412</v>
      </c>
      <c r="D47" s="403">
        <f>SUM(D9:D46)</f>
        <v>14036611</v>
      </c>
      <c r="E47" s="194">
        <f>SUM(E9:E46)</f>
        <v>656466</v>
      </c>
      <c r="F47" s="194">
        <f>SUM(F9:F46)</f>
        <v>2546335</v>
      </c>
      <c r="G47" s="9"/>
      <c r="H47" s="404"/>
    </row>
    <row r="52" spans="1:13" ht="15" customHeight="1">
      <c r="A52" s="278"/>
      <c r="B52" s="278"/>
      <c r="C52" s="278"/>
      <c r="D52" s="278"/>
      <c r="E52" s="719" t="s">
        <v>885</v>
      </c>
      <c r="F52" s="719"/>
      <c r="G52" s="719"/>
      <c r="H52" s="719"/>
      <c r="I52" s="719"/>
    </row>
    <row r="53" spans="1:13" ht="15" customHeight="1">
      <c r="A53" s="278"/>
      <c r="B53" s="278"/>
      <c r="C53" s="278"/>
      <c r="D53" s="278"/>
      <c r="E53" s="719"/>
      <c r="F53" s="719"/>
      <c r="G53" s="719"/>
      <c r="H53" s="719"/>
      <c r="I53" s="719"/>
    </row>
    <row r="54" spans="1:13" ht="15" customHeight="1">
      <c r="A54" s="278"/>
      <c r="B54" s="278"/>
      <c r="C54" s="278"/>
      <c r="D54" s="278"/>
      <c r="E54" s="719"/>
      <c r="F54" s="719"/>
      <c r="G54" s="719"/>
      <c r="H54" s="719"/>
      <c r="I54" s="719"/>
    </row>
    <row r="55" spans="1:13">
      <c r="A55" s="278"/>
      <c r="C55" s="278"/>
      <c r="D55" s="278"/>
      <c r="E55" s="719"/>
      <c r="F55" s="719"/>
      <c r="G55" s="719"/>
      <c r="H55" s="719"/>
      <c r="I55" s="719"/>
    </row>
    <row r="56" spans="1:13">
      <c r="A56" s="278"/>
      <c r="B56" s="278"/>
      <c r="C56" s="278"/>
      <c r="D56" s="278"/>
      <c r="E56" s="278"/>
      <c r="F56" s="278"/>
      <c r="G56" s="278"/>
      <c r="H56" s="278"/>
      <c r="I56" s="278"/>
      <c r="J56" s="278"/>
      <c r="K56" s="278"/>
      <c r="L56" s="278"/>
      <c r="M56" s="278"/>
    </row>
    <row r="58" spans="1:13">
      <c r="D58">
        <f>D53*100/D47</f>
        <v>0</v>
      </c>
    </row>
  </sheetData>
  <mergeCells count="6">
    <mergeCell ref="A1:E1"/>
    <mergeCell ref="A2:F2"/>
    <mergeCell ref="A4:F4"/>
    <mergeCell ref="F6:G6"/>
    <mergeCell ref="E52:I55"/>
    <mergeCell ref="A47:B47"/>
  </mergeCells>
  <printOptions horizontalCentered="1"/>
  <pageMargins left="0.70866141732283472" right="0.70866141732283472" top="0.23622047244094491" bottom="0"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X59"/>
  <sheetViews>
    <sheetView topLeftCell="C31" zoomScaleSheetLayoutView="90" workbookViewId="0">
      <selection activeCell="M52" sqref="M52"/>
    </sheetView>
  </sheetViews>
  <sheetFormatPr defaultColWidth="9.140625" defaultRowHeight="12.75"/>
  <cols>
    <col min="1" max="1" width="7.42578125" style="15" customWidth="1"/>
    <col min="2" max="2" width="17.140625" style="15" customWidth="1"/>
    <col min="3" max="3" width="11" style="15" customWidth="1"/>
    <col min="4" max="4" width="10" style="15" customWidth="1"/>
    <col min="5" max="5" width="13.85546875" style="15" customWidth="1"/>
    <col min="6" max="6" width="15.140625" style="15" customWidth="1"/>
    <col min="7" max="7" width="13.28515625" style="15" customWidth="1"/>
    <col min="8" max="8" width="14.7109375" style="15" customWidth="1"/>
    <col min="9" max="9" width="16.7109375" style="15" customWidth="1"/>
    <col min="10" max="10" width="19.28515625" style="15" customWidth="1"/>
    <col min="11" max="11" width="6.7109375" style="588" customWidth="1"/>
    <col min="12" max="12" width="4" style="588" customWidth="1"/>
    <col min="13" max="13" width="9.140625" style="15"/>
    <col min="14" max="14" width="7.7109375" style="15" customWidth="1"/>
    <col min="15" max="15" width="14.28515625" style="15" customWidth="1"/>
    <col min="16" max="17" width="9.140625" style="15"/>
    <col min="18" max="18" width="11.42578125" style="15" customWidth="1"/>
    <col min="19" max="19" width="14.42578125" style="15" customWidth="1"/>
    <col min="20" max="16384" width="9.140625" style="15"/>
  </cols>
  <sheetData>
    <row r="1" spans="1:24" customFormat="1">
      <c r="E1" s="708"/>
      <c r="F1" s="708"/>
      <c r="G1" s="708"/>
      <c r="H1" s="708"/>
      <c r="I1" s="708"/>
      <c r="J1" s="127" t="s">
        <v>56</v>
      </c>
      <c r="K1" s="589"/>
      <c r="L1" s="589"/>
    </row>
    <row r="2" spans="1:24" customFormat="1" ht="15">
      <c r="A2" s="782" t="s">
        <v>0</v>
      </c>
      <c r="B2" s="782"/>
      <c r="C2" s="782"/>
      <c r="D2" s="782"/>
      <c r="E2" s="782"/>
      <c r="F2" s="782"/>
      <c r="G2" s="782"/>
      <c r="H2" s="782"/>
      <c r="I2" s="782"/>
      <c r="J2" s="782"/>
      <c r="K2" s="586"/>
      <c r="L2" s="586"/>
    </row>
    <row r="3" spans="1:24" customFormat="1" ht="20.25">
      <c r="A3" s="705" t="s">
        <v>734</v>
      </c>
      <c r="B3" s="705"/>
      <c r="C3" s="705"/>
      <c r="D3" s="705"/>
      <c r="E3" s="705"/>
      <c r="F3" s="705"/>
      <c r="G3" s="705"/>
      <c r="H3" s="705"/>
      <c r="I3" s="705"/>
      <c r="J3" s="705"/>
      <c r="K3" s="583"/>
      <c r="L3" s="583"/>
    </row>
    <row r="4" spans="1:24" customFormat="1" ht="14.25" customHeight="1"/>
    <row r="5" spans="1:24" ht="31.5" customHeight="1">
      <c r="A5" s="783" t="s">
        <v>792</v>
      </c>
      <c r="B5" s="783"/>
      <c r="C5" s="783"/>
      <c r="D5" s="783"/>
      <c r="E5" s="783"/>
      <c r="F5" s="783"/>
      <c r="G5" s="783"/>
      <c r="H5" s="783"/>
      <c r="I5" s="783"/>
      <c r="J5" s="783"/>
      <c r="K5" s="587"/>
      <c r="L5" s="587"/>
    </row>
    <row r="6" spans="1:24" ht="13.5" customHeight="1">
      <c r="A6" s="1"/>
      <c r="B6" s="1"/>
      <c r="C6" s="1"/>
      <c r="D6" s="1"/>
      <c r="E6" s="1"/>
      <c r="F6" s="1"/>
      <c r="G6" s="1"/>
      <c r="H6" s="1"/>
      <c r="I6" s="1"/>
      <c r="J6" s="1"/>
      <c r="K6" s="584"/>
      <c r="L6" s="584"/>
    </row>
    <row r="7" spans="1:24" ht="0.75" customHeight="1"/>
    <row r="8" spans="1:24">
      <c r="A8" s="707" t="s">
        <v>930</v>
      </c>
      <c r="B8" s="707"/>
      <c r="C8" s="31"/>
      <c r="H8" s="775" t="s">
        <v>1132</v>
      </c>
      <c r="I8" s="775"/>
      <c r="J8" s="775"/>
      <c r="K8" s="585"/>
      <c r="L8" s="585"/>
    </row>
    <row r="9" spans="1:24">
      <c r="A9" s="688" t="s">
        <v>2</v>
      </c>
      <c r="B9" s="688" t="s">
        <v>3</v>
      </c>
      <c r="C9" s="668" t="s">
        <v>793</v>
      </c>
      <c r="D9" s="699"/>
      <c r="E9" s="699"/>
      <c r="F9" s="669"/>
      <c r="G9" s="668" t="s">
        <v>96</v>
      </c>
      <c r="H9" s="699"/>
      <c r="I9" s="699"/>
      <c r="J9" s="669"/>
      <c r="K9" s="11"/>
      <c r="L9" s="11"/>
      <c r="P9" s="21"/>
    </row>
    <row r="10" spans="1:24" ht="52.9" customHeight="1">
      <c r="A10" s="688"/>
      <c r="B10" s="688"/>
      <c r="C10" s="5" t="s">
        <v>174</v>
      </c>
      <c r="D10" s="5" t="s">
        <v>12</v>
      </c>
      <c r="E10" s="301" t="s">
        <v>813</v>
      </c>
      <c r="F10" s="7" t="s">
        <v>191</v>
      </c>
      <c r="G10" s="5" t="s">
        <v>174</v>
      </c>
      <c r="H10" s="25" t="s">
        <v>13</v>
      </c>
      <c r="I10" s="98" t="s">
        <v>704</v>
      </c>
      <c r="J10" s="5" t="s">
        <v>705</v>
      </c>
      <c r="K10" s="110"/>
      <c r="L10" s="110"/>
    </row>
    <row r="11" spans="1:24">
      <c r="A11" s="5">
        <v>1</v>
      </c>
      <c r="B11" s="5">
        <v>2</v>
      </c>
      <c r="C11" s="5">
        <v>3</v>
      </c>
      <c r="D11" s="5">
        <v>4</v>
      </c>
      <c r="E11" s="5">
        <v>5</v>
      </c>
      <c r="F11" s="7">
        <v>6</v>
      </c>
      <c r="G11" s="5">
        <v>7</v>
      </c>
      <c r="H11" s="95">
        <v>8</v>
      </c>
      <c r="I11" s="5">
        <v>9</v>
      </c>
      <c r="J11" s="5">
        <v>10</v>
      </c>
      <c r="K11" s="110"/>
      <c r="L11" s="110"/>
    </row>
    <row r="12" spans="1:24" s="342" customFormat="1">
      <c r="A12" s="343">
        <v>1</v>
      </c>
      <c r="B12" s="146" t="s">
        <v>890</v>
      </c>
      <c r="C12" s="373">
        <v>1972</v>
      </c>
      <c r="D12" s="373">
        <v>286228</v>
      </c>
      <c r="E12" s="373">
        <v>245</v>
      </c>
      <c r="F12" s="391">
        <f>D12*E12</f>
        <v>70125860</v>
      </c>
      <c r="G12" s="373">
        <v>1985</v>
      </c>
      <c r="H12" s="399">
        <v>47407590.566200003</v>
      </c>
      <c r="I12" s="379">
        <v>196</v>
      </c>
      <c r="J12" s="399">
        <f>H12/I12</f>
        <v>241875.46207244901</v>
      </c>
      <c r="P12" s="591"/>
      <c r="Q12" s="591"/>
      <c r="W12" s="388"/>
      <c r="X12" s="388"/>
    </row>
    <row r="13" spans="1:24" s="342" customFormat="1">
      <c r="A13" s="343">
        <v>2</v>
      </c>
      <c r="B13" s="146" t="s">
        <v>891</v>
      </c>
      <c r="C13" s="373">
        <v>1260</v>
      </c>
      <c r="D13" s="373">
        <v>182053</v>
      </c>
      <c r="E13" s="373">
        <v>245</v>
      </c>
      <c r="F13" s="391">
        <f t="shared" ref="F13:F50" si="0">D13*E13</f>
        <v>44602985</v>
      </c>
      <c r="G13" s="373">
        <v>1170</v>
      </c>
      <c r="H13" s="399">
        <v>36253535.519999996</v>
      </c>
      <c r="I13" s="379">
        <v>208</v>
      </c>
      <c r="J13" s="399">
        <f t="shared" ref="J13:J50" si="1">H13/I13</f>
        <v>174295.84384615382</v>
      </c>
      <c r="P13" s="591"/>
      <c r="Q13" s="591"/>
      <c r="U13" s="588"/>
      <c r="V13" s="588"/>
      <c r="W13" s="388"/>
      <c r="X13" s="388"/>
    </row>
    <row r="14" spans="1:24" s="342" customFormat="1">
      <c r="A14" s="343">
        <v>3</v>
      </c>
      <c r="B14" s="146" t="s">
        <v>892</v>
      </c>
      <c r="C14" s="373">
        <v>1064</v>
      </c>
      <c r="D14" s="373">
        <v>163863</v>
      </c>
      <c r="E14" s="373">
        <v>245</v>
      </c>
      <c r="F14" s="391">
        <f t="shared" si="0"/>
        <v>40146435</v>
      </c>
      <c r="G14" s="373">
        <v>1070</v>
      </c>
      <c r="H14" s="399">
        <v>27433749.561300002</v>
      </c>
      <c r="I14" s="379">
        <v>192</v>
      </c>
      <c r="J14" s="399">
        <f t="shared" si="1"/>
        <v>142884.11229843751</v>
      </c>
      <c r="P14" s="591"/>
      <c r="Q14" s="591"/>
      <c r="U14" s="588"/>
      <c r="V14" s="588"/>
      <c r="W14" s="388"/>
      <c r="X14" s="388"/>
    </row>
    <row r="15" spans="1:24" s="342" customFormat="1">
      <c r="A15" s="343">
        <v>4</v>
      </c>
      <c r="B15" s="146" t="s">
        <v>893</v>
      </c>
      <c r="C15" s="373">
        <v>654</v>
      </c>
      <c r="D15" s="373">
        <v>113169</v>
      </c>
      <c r="E15" s="373">
        <v>245</v>
      </c>
      <c r="F15" s="391">
        <f t="shared" si="0"/>
        <v>27726405</v>
      </c>
      <c r="G15" s="373">
        <v>651</v>
      </c>
      <c r="H15" s="399">
        <v>19140212.389399998</v>
      </c>
      <c r="I15" s="379">
        <v>196</v>
      </c>
      <c r="J15" s="399">
        <f t="shared" si="1"/>
        <v>97654.144843877541</v>
      </c>
      <c r="P15" s="591"/>
      <c r="Q15" s="591"/>
      <c r="U15" s="588"/>
      <c r="V15" s="588"/>
      <c r="W15" s="388"/>
      <c r="X15" s="388"/>
    </row>
    <row r="16" spans="1:24" s="342" customFormat="1">
      <c r="A16" s="343">
        <v>5</v>
      </c>
      <c r="B16" s="146" t="s">
        <v>894</v>
      </c>
      <c r="C16" s="373">
        <v>1269</v>
      </c>
      <c r="D16" s="373">
        <v>188740</v>
      </c>
      <c r="E16" s="373">
        <v>245</v>
      </c>
      <c r="F16" s="391">
        <f t="shared" si="0"/>
        <v>46241300</v>
      </c>
      <c r="G16" s="373">
        <v>1249</v>
      </c>
      <c r="H16" s="399">
        <v>37318674.816200003</v>
      </c>
      <c r="I16" s="379">
        <v>211</v>
      </c>
      <c r="J16" s="399">
        <f t="shared" si="1"/>
        <v>176865.75742274884</v>
      </c>
      <c r="P16" s="591"/>
      <c r="Q16" s="591"/>
      <c r="U16" s="588"/>
      <c r="V16" s="588"/>
      <c r="W16" s="388"/>
      <c r="X16" s="388"/>
    </row>
    <row r="17" spans="1:24" s="342" customFormat="1">
      <c r="A17" s="343">
        <v>6</v>
      </c>
      <c r="B17" s="146" t="s">
        <v>895</v>
      </c>
      <c r="C17" s="373">
        <v>603</v>
      </c>
      <c r="D17" s="373">
        <v>115075</v>
      </c>
      <c r="E17" s="373">
        <v>245</v>
      </c>
      <c r="F17" s="391">
        <f t="shared" si="0"/>
        <v>28193375</v>
      </c>
      <c r="G17" s="373">
        <v>603</v>
      </c>
      <c r="H17" s="399">
        <v>22940196.399099998</v>
      </c>
      <c r="I17" s="379">
        <v>199</v>
      </c>
      <c r="J17" s="399">
        <f t="shared" si="1"/>
        <v>115277.36883969848</v>
      </c>
      <c r="P17" s="591"/>
      <c r="Q17" s="591"/>
      <c r="U17" s="588"/>
      <c r="V17" s="588"/>
      <c r="W17" s="388"/>
      <c r="X17" s="388"/>
    </row>
    <row r="18" spans="1:24" s="342" customFormat="1">
      <c r="A18" s="343">
        <v>7</v>
      </c>
      <c r="B18" s="146" t="s">
        <v>896</v>
      </c>
      <c r="C18" s="373">
        <v>1698</v>
      </c>
      <c r="D18" s="373">
        <v>285650</v>
      </c>
      <c r="E18" s="373">
        <v>245</v>
      </c>
      <c r="F18" s="391">
        <f t="shared" si="0"/>
        <v>69984250</v>
      </c>
      <c r="G18" s="373">
        <v>1697</v>
      </c>
      <c r="H18" s="399">
        <v>56161238.040100001</v>
      </c>
      <c r="I18" s="379">
        <v>203</v>
      </c>
      <c r="J18" s="399">
        <f t="shared" si="1"/>
        <v>276656.34502512316</v>
      </c>
      <c r="P18" s="591"/>
      <c r="Q18" s="591"/>
      <c r="U18" s="588"/>
      <c r="V18" s="588"/>
      <c r="W18" s="388"/>
      <c r="X18" s="388"/>
    </row>
    <row r="19" spans="1:24" s="342" customFormat="1">
      <c r="A19" s="343">
        <v>8</v>
      </c>
      <c r="B19" s="146" t="s">
        <v>897</v>
      </c>
      <c r="C19" s="373">
        <v>542</v>
      </c>
      <c r="D19" s="373">
        <v>66719</v>
      </c>
      <c r="E19" s="373">
        <v>245</v>
      </c>
      <c r="F19" s="391">
        <f t="shared" si="0"/>
        <v>16346155</v>
      </c>
      <c r="G19" s="373">
        <v>547</v>
      </c>
      <c r="H19" s="399">
        <v>11767718.4155</v>
      </c>
      <c r="I19" s="379">
        <v>193</v>
      </c>
      <c r="J19" s="399">
        <f t="shared" si="1"/>
        <v>60972.634277202073</v>
      </c>
      <c r="P19" s="591"/>
      <c r="Q19" s="591"/>
      <c r="U19" s="588"/>
      <c r="V19" s="588"/>
      <c r="W19" s="388"/>
      <c r="X19" s="388"/>
    </row>
    <row r="20" spans="1:24" s="342" customFormat="1">
      <c r="A20" s="343">
        <v>9</v>
      </c>
      <c r="B20" s="146" t="s">
        <v>898</v>
      </c>
      <c r="C20" s="373">
        <v>332</v>
      </c>
      <c r="D20" s="373">
        <v>46626</v>
      </c>
      <c r="E20" s="373">
        <v>245</v>
      </c>
      <c r="F20" s="391">
        <f t="shared" si="0"/>
        <v>11423370</v>
      </c>
      <c r="G20" s="373">
        <v>322</v>
      </c>
      <c r="H20" s="399">
        <v>9462668.4233999997</v>
      </c>
      <c r="I20" s="379">
        <v>204</v>
      </c>
      <c r="J20" s="399">
        <f t="shared" si="1"/>
        <v>46385.629526470584</v>
      </c>
      <c r="P20" s="591"/>
      <c r="Q20" s="591"/>
      <c r="U20" s="588"/>
      <c r="V20" s="588"/>
      <c r="W20" s="388"/>
      <c r="X20" s="388"/>
    </row>
    <row r="21" spans="1:24" s="342" customFormat="1">
      <c r="A21" s="343">
        <v>10</v>
      </c>
      <c r="B21" s="146" t="s">
        <v>899</v>
      </c>
      <c r="C21" s="373">
        <v>979</v>
      </c>
      <c r="D21" s="373">
        <v>160088</v>
      </c>
      <c r="E21" s="373">
        <v>245</v>
      </c>
      <c r="F21" s="391">
        <f t="shared" si="0"/>
        <v>39221560</v>
      </c>
      <c r="G21" s="373">
        <v>978</v>
      </c>
      <c r="H21" s="399">
        <v>31920686.996100001</v>
      </c>
      <c r="I21" s="379">
        <v>203</v>
      </c>
      <c r="J21" s="399">
        <f t="shared" si="1"/>
        <v>157244.76352758621</v>
      </c>
      <c r="P21" s="591"/>
      <c r="Q21" s="591"/>
      <c r="U21" s="588"/>
      <c r="V21" s="588"/>
      <c r="W21" s="388"/>
      <c r="X21" s="388"/>
    </row>
    <row r="22" spans="1:24" s="342" customFormat="1">
      <c r="A22" s="343">
        <v>11</v>
      </c>
      <c r="B22" s="146" t="s">
        <v>900</v>
      </c>
      <c r="C22" s="373">
        <v>910</v>
      </c>
      <c r="D22" s="373">
        <v>185798</v>
      </c>
      <c r="E22" s="373">
        <v>245</v>
      </c>
      <c r="F22" s="391">
        <f t="shared" si="0"/>
        <v>45520510</v>
      </c>
      <c r="G22" s="373">
        <v>827</v>
      </c>
      <c r="H22" s="399">
        <v>36012702.981399998</v>
      </c>
      <c r="I22" s="379">
        <v>203</v>
      </c>
      <c r="J22" s="399">
        <f t="shared" si="1"/>
        <v>177402.47774088668</v>
      </c>
      <c r="P22" s="591"/>
      <c r="Q22" s="591"/>
      <c r="U22" s="588"/>
      <c r="V22" s="588"/>
      <c r="W22" s="388"/>
      <c r="X22" s="388"/>
    </row>
    <row r="23" spans="1:24" s="342" customFormat="1">
      <c r="A23" s="343">
        <v>12</v>
      </c>
      <c r="B23" s="146" t="s">
        <v>901</v>
      </c>
      <c r="C23" s="373">
        <v>1458</v>
      </c>
      <c r="D23" s="373">
        <v>301002</v>
      </c>
      <c r="E23" s="373">
        <v>245</v>
      </c>
      <c r="F23" s="391">
        <f t="shared" si="0"/>
        <v>73745490</v>
      </c>
      <c r="G23" s="373">
        <v>1392</v>
      </c>
      <c r="H23" s="399">
        <v>53534958.804399997</v>
      </c>
      <c r="I23" s="379">
        <v>207</v>
      </c>
      <c r="J23" s="399">
        <f t="shared" si="1"/>
        <v>258622.9893932367</v>
      </c>
      <c r="P23" s="591"/>
      <c r="Q23" s="591"/>
      <c r="U23" s="588"/>
      <c r="V23" s="588"/>
      <c r="W23" s="388"/>
      <c r="X23" s="388"/>
    </row>
    <row r="24" spans="1:24" s="342" customFormat="1">
      <c r="A24" s="343">
        <v>13</v>
      </c>
      <c r="B24" s="146" t="s">
        <v>902</v>
      </c>
      <c r="C24" s="373">
        <v>1223</v>
      </c>
      <c r="D24" s="373">
        <v>193841</v>
      </c>
      <c r="E24" s="373">
        <v>245</v>
      </c>
      <c r="F24" s="391">
        <f t="shared" si="0"/>
        <v>47491045</v>
      </c>
      <c r="G24" s="373">
        <v>1222</v>
      </c>
      <c r="H24" s="399">
        <v>30273849.279300001</v>
      </c>
      <c r="I24" s="379">
        <v>177</v>
      </c>
      <c r="J24" s="399">
        <f t="shared" si="1"/>
        <v>171038.69649322034</v>
      </c>
      <c r="P24" s="591"/>
      <c r="Q24" s="591"/>
      <c r="R24" s="15"/>
      <c r="S24" s="15"/>
      <c r="U24" s="588"/>
      <c r="V24" s="588"/>
      <c r="W24" s="388"/>
      <c r="X24" s="388"/>
    </row>
    <row r="25" spans="1:24" s="342" customFormat="1">
      <c r="A25" s="343">
        <v>14</v>
      </c>
      <c r="B25" s="146" t="s">
        <v>903</v>
      </c>
      <c r="C25" s="373">
        <v>1080</v>
      </c>
      <c r="D25" s="373">
        <v>182282</v>
      </c>
      <c r="E25" s="373">
        <v>245</v>
      </c>
      <c r="F25" s="391">
        <f t="shared" si="0"/>
        <v>44659090</v>
      </c>
      <c r="G25" s="373">
        <v>1082</v>
      </c>
      <c r="H25" s="399">
        <v>34397509.663499996</v>
      </c>
      <c r="I25" s="379">
        <v>209</v>
      </c>
      <c r="J25" s="399">
        <f t="shared" si="1"/>
        <v>164581.38594976073</v>
      </c>
      <c r="P25" s="591"/>
      <c r="Q25" s="591"/>
      <c r="U25" s="588"/>
      <c r="V25" s="588"/>
      <c r="W25" s="388"/>
      <c r="X25" s="388"/>
    </row>
    <row r="26" spans="1:24" s="342" customFormat="1">
      <c r="A26" s="343">
        <v>15</v>
      </c>
      <c r="B26" s="146" t="s">
        <v>904</v>
      </c>
      <c r="C26" s="373">
        <v>1649</v>
      </c>
      <c r="D26" s="373">
        <v>326812</v>
      </c>
      <c r="E26" s="373">
        <v>245</v>
      </c>
      <c r="F26" s="391">
        <f t="shared" si="0"/>
        <v>80068940</v>
      </c>
      <c r="G26" s="373">
        <v>1640</v>
      </c>
      <c r="H26" s="399">
        <v>59177102.552699998</v>
      </c>
      <c r="I26" s="379">
        <v>194</v>
      </c>
      <c r="J26" s="399">
        <f t="shared" si="1"/>
        <v>305036.61109639175</v>
      </c>
      <c r="P26" s="591"/>
      <c r="Q26" s="591"/>
      <c r="U26" s="588"/>
      <c r="V26" s="588"/>
      <c r="W26" s="388"/>
      <c r="X26" s="388"/>
    </row>
    <row r="27" spans="1:24" s="342" customFormat="1">
      <c r="A27" s="343">
        <v>16</v>
      </c>
      <c r="B27" s="146" t="s">
        <v>905</v>
      </c>
      <c r="C27" s="373">
        <v>1176</v>
      </c>
      <c r="D27" s="373">
        <v>281468</v>
      </c>
      <c r="E27" s="373">
        <v>245</v>
      </c>
      <c r="F27" s="391">
        <f t="shared" si="0"/>
        <v>68959660</v>
      </c>
      <c r="G27" s="373">
        <v>1077</v>
      </c>
      <c r="H27" s="399">
        <v>54157052.716000006</v>
      </c>
      <c r="I27" s="379">
        <v>194</v>
      </c>
      <c r="J27" s="399">
        <f t="shared" si="1"/>
        <v>279160.06554639176</v>
      </c>
      <c r="P27" s="591"/>
      <c r="Q27" s="591"/>
      <c r="R27" s="15"/>
      <c r="S27" s="15"/>
      <c r="U27" s="588"/>
      <c r="V27" s="588"/>
      <c r="W27" s="388"/>
      <c r="X27" s="388"/>
    </row>
    <row r="28" spans="1:24" s="342" customFormat="1">
      <c r="A28" s="343">
        <v>17</v>
      </c>
      <c r="B28" s="146" t="s">
        <v>906</v>
      </c>
      <c r="C28" s="373">
        <v>191</v>
      </c>
      <c r="D28" s="373">
        <v>61101</v>
      </c>
      <c r="E28" s="373">
        <v>245</v>
      </c>
      <c r="F28" s="391">
        <f t="shared" si="0"/>
        <v>14969745</v>
      </c>
      <c r="G28" s="373">
        <v>191</v>
      </c>
      <c r="H28" s="399">
        <v>12170976.5539</v>
      </c>
      <c r="I28" s="379">
        <v>198</v>
      </c>
      <c r="J28" s="399">
        <f t="shared" si="1"/>
        <v>61469.578555050502</v>
      </c>
      <c r="P28" s="591"/>
      <c r="Q28" s="591"/>
      <c r="R28" s="15"/>
      <c r="S28" s="15"/>
      <c r="U28" s="588"/>
      <c r="V28" s="588"/>
      <c r="W28" s="388"/>
      <c r="X28" s="388"/>
    </row>
    <row r="29" spans="1:24" s="342" customFormat="1">
      <c r="A29" s="343">
        <v>18</v>
      </c>
      <c r="B29" s="146" t="s">
        <v>907</v>
      </c>
      <c r="C29" s="373">
        <v>1067</v>
      </c>
      <c r="D29" s="373">
        <v>192430</v>
      </c>
      <c r="E29" s="373">
        <v>245</v>
      </c>
      <c r="F29" s="391">
        <f t="shared" si="0"/>
        <v>47145350</v>
      </c>
      <c r="G29" s="373">
        <v>1075</v>
      </c>
      <c r="H29" s="399">
        <v>37969762.196099997</v>
      </c>
      <c r="I29" s="379">
        <v>209</v>
      </c>
      <c r="J29" s="399">
        <f t="shared" si="1"/>
        <v>181673.50333062198</v>
      </c>
      <c r="P29" s="591"/>
      <c r="Q29" s="591"/>
      <c r="R29" s="15"/>
      <c r="S29" s="15"/>
      <c r="U29" s="588"/>
      <c r="V29" s="588"/>
      <c r="W29" s="388"/>
      <c r="X29" s="388"/>
    </row>
    <row r="30" spans="1:24" s="342" customFormat="1">
      <c r="A30" s="343">
        <v>19</v>
      </c>
      <c r="B30" s="146" t="s">
        <v>908</v>
      </c>
      <c r="C30" s="373">
        <v>1962</v>
      </c>
      <c r="D30" s="373">
        <v>441353</v>
      </c>
      <c r="E30" s="373">
        <v>245</v>
      </c>
      <c r="F30" s="391">
        <f t="shared" si="0"/>
        <v>108131485</v>
      </c>
      <c r="G30" s="373">
        <v>1873</v>
      </c>
      <c r="H30" s="399">
        <v>93831964.377499998</v>
      </c>
      <c r="I30" s="379">
        <v>214</v>
      </c>
      <c r="J30" s="399">
        <f t="shared" si="1"/>
        <v>438467.12325934577</v>
      </c>
      <c r="P30" s="591"/>
      <c r="Q30" s="591"/>
      <c r="U30" s="588"/>
      <c r="V30" s="588"/>
      <c r="W30" s="388"/>
      <c r="X30" s="388"/>
    </row>
    <row r="31" spans="1:24" s="342" customFormat="1">
      <c r="A31" s="343">
        <v>20</v>
      </c>
      <c r="B31" s="146" t="s">
        <v>909</v>
      </c>
      <c r="C31" s="373">
        <v>1641</v>
      </c>
      <c r="D31" s="373">
        <v>342432</v>
      </c>
      <c r="E31" s="373">
        <v>245</v>
      </c>
      <c r="F31" s="391">
        <f t="shared" si="0"/>
        <v>83895840</v>
      </c>
      <c r="G31" s="373">
        <v>1632</v>
      </c>
      <c r="H31" s="399">
        <v>69953710.935400009</v>
      </c>
      <c r="I31" s="379">
        <v>213</v>
      </c>
      <c r="J31" s="399">
        <f t="shared" si="1"/>
        <v>328421.17810046952</v>
      </c>
      <c r="P31" s="591"/>
      <c r="Q31" s="591"/>
      <c r="U31" s="588"/>
      <c r="V31" s="588"/>
      <c r="W31" s="388"/>
      <c r="X31" s="388"/>
    </row>
    <row r="32" spans="1:24" s="342" customFormat="1">
      <c r="A32" s="343">
        <v>21</v>
      </c>
      <c r="B32" s="146" t="s">
        <v>910</v>
      </c>
      <c r="C32" s="373">
        <v>1422</v>
      </c>
      <c r="D32" s="373">
        <v>290841</v>
      </c>
      <c r="E32" s="373">
        <v>245</v>
      </c>
      <c r="F32" s="391">
        <f t="shared" si="0"/>
        <v>71256045</v>
      </c>
      <c r="G32" s="373">
        <v>1422</v>
      </c>
      <c r="H32" s="399">
        <v>49858254.689300001</v>
      </c>
      <c r="I32" s="379">
        <v>183</v>
      </c>
      <c r="J32" s="399">
        <f t="shared" si="1"/>
        <v>272449.47917650273</v>
      </c>
      <c r="P32" s="591"/>
      <c r="Q32" s="591"/>
      <c r="U32" s="588"/>
      <c r="V32" s="588"/>
      <c r="W32" s="388"/>
      <c r="X32" s="388"/>
    </row>
    <row r="33" spans="1:24" s="342" customFormat="1">
      <c r="A33" s="343">
        <v>22</v>
      </c>
      <c r="B33" s="146" t="s">
        <v>911</v>
      </c>
      <c r="C33" s="373">
        <v>1903</v>
      </c>
      <c r="D33" s="373">
        <v>377385</v>
      </c>
      <c r="E33" s="373">
        <v>245</v>
      </c>
      <c r="F33" s="391">
        <f t="shared" si="0"/>
        <v>92459325</v>
      </c>
      <c r="G33" s="373">
        <v>1884</v>
      </c>
      <c r="H33" s="399">
        <v>64752605.353200004</v>
      </c>
      <c r="I33" s="379">
        <v>185</v>
      </c>
      <c r="J33" s="399">
        <f t="shared" si="1"/>
        <v>350014.08299027028</v>
      </c>
      <c r="P33" s="591"/>
      <c r="Q33" s="591"/>
      <c r="U33" s="588"/>
      <c r="V33" s="588"/>
      <c r="W33" s="388"/>
      <c r="X33" s="388"/>
    </row>
    <row r="34" spans="1:24" s="342" customFormat="1">
      <c r="A34" s="343">
        <v>23</v>
      </c>
      <c r="B34" s="146" t="s">
        <v>912</v>
      </c>
      <c r="C34" s="373">
        <v>1576</v>
      </c>
      <c r="D34" s="373">
        <v>284617</v>
      </c>
      <c r="E34" s="373">
        <v>245</v>
      </c>
      <c r="F34" s="391">
        <f t="shared" si="0"/>
        <v>69731165</v>
      </c>
      <c r="G34" s="373">
        <v>1539</v>
      </c>
      <c r="H34" s="399">
        <v>56743919.760499999</v>
      </c>
      <c r="I34" s="379">
        <v>205</v>
      </c>
      <c r="J34" s="399">
        <f t="shared" si="1"/>
        <v>276799.60858780489</v>
      </c>
      <c r="P34" s="591"/>
      <c r="Q34" s="591"/>
      <c r="U34" s="588"/>
      <c r="V34" s="588"/>
      <c r="W34" s="388"/>
      <c r="X34" s="388"/>
    </row>
    <row r="35" spans="1:24" s="342" customFormat="1">
      <c r="A35" s="343">
        <v>24</v>
      </c>
      <c r="B35" s="146" t="s">
        <v>913</v>
      </c>
      <c r="C35" s="373">
        <v>1297</v>
      </c>
      <c r="D35" s="373">
        <v>257639</v>
      </c>
      <c r="E35" s="373">
        <v>245</v>
      </c>
      <c r="F35" s="391">
        <f t="shared" si="0"/>
        <v>63121555</v>
      </c>
      <c r="G35" s="373">
        <v>1292</v>
      </c>
      <c r="H35" s="399">
        <v>57841930.174800001</v>
      </c>
      <c r="I35" s="379">
        <v>223</v>
      </c>
      <c r="J35" s="399">
        <f t="shared" si="1"/>
        <v>259380.85280179372</v>
      </c>
      <c r="P35" s="591"/>
      <c r="Q35" s="591"/>
      <c r="U35" s="588"/>
      <c r="V35" s="588"/>
      <c r="W35" s="388"/>
      <c r="X35" s="388"/>
    </row>
    <row r="36" spans="1:24" s="342" customFormat="1">
      <c r="A36" s="343">
        <v>25</v>
      </c>
      <c r="B36" s="146" t="s">
        <v>914</v>
      </c>
      <c r="C36" s="373">
        <v>718</v>
      </c>
      <c r="D36" s="373">
        <v>140202</v>
      </c>
      <c r="E36" s="373">
        <v>245</v>
      </c>
      <c r="F36" s="391">
        <f t="shared" si="0"/>
        <v>34349490</v>
      </c>
      <c r="G36" s="373">
        <v>686</v>
      </c>
      <c r="H36" s="399">
        <v>32420634</v>
      </c>
      <c r="I36" s="379">
        <v>220</v>
      </c>
      <c r="J36" s="399">
        <f t="shared" si="1"/>
        <v>147366.51818181819</v>
      </c>
      <c r="P36" s="591"/>
      <c r="Q36" s="591"/>
      <c r="U36" s="588"/>
      <c r="V36" s="588"/>
      <c r="W36" s="388"/>
      <c r="X36" s="388"/>
    </row>
    <row r="37" spans="1:24" s="342" customFormat="1">
      <c r="A37" s="343">
        <v>26</v>
      </c>
      <c r="B37" s="146" t="s">
        <v>915</v>
      </c>
      <c r="C37" s="373">
        <v>1146</v>
      </c>
      <c r="D37" s="373">
        <v>225321</v>
      </c>
      <c r="E37" s="373">
        <v>245</v>
      </c>
      <c r="F37" s="391">
        <f t="shared" si="0"/>
        <v>55203645</v>
      </c>
      <c r="G37" s="373">
        <v>1207</v>
      </c>
      <c r="H37" s="399">
        <v>45725177.2751</v>
      </c>
      <c r="I37" s="379">
        <v>199</v>
      </c>
      <c r="J37" s="399">
        <f t="shared" si="1"/>
        <v>229774.76017638191</v>
      </c>
      <c r="P37" s="591"/>
      <c r="Q37" s="591"/>
      <c r="U37" s="588"/>
      <c r="V37" s="588"/>
      <c r="W37" s="388"/>
      <c r="X37" s="388"/>
    </row>
    <row r="38" spans="1:24" s="342" customFormat="1">
      <c r="A38" s="343">
        <v>27</v>
      </c>
      <c r="B38" s="146" t="s">
        <v>916</v>
      </c>
      <c r="C38" s="373">
        <v>1194</v>
      </c>
      <c r="D38" s="373">
        <v>223452</v>
      </c>
      <c r="E38" s="373">
        <v>245</v>
      </c>
      <c r="F38" s="391">
        <f t="shared" si="0"/>
        <v>54745740</v>
      </c>
      <c r="G38" s="373">
        <v>1111</v>
      </c>
      <c r="H38" s="399">
        <v>50811349.883699998</v>
      </c>
      <c r="I38" s="379">
        <v>216</v>
      </c>
      <c r="J38" s="399">
        <f t="shared" si="1"/>
        <v>235237.73094305556</v>
      </c>
      <c r="P38" s="591"/>
      <c r="Q38" s="591"/>
      <c r="U38" s="588"/>
      <c r="V38" s="588"/>
      <c r="W38" s="388"/>
      <c r="X38" s="388"/>
    </row>
    <row r="39" spans="1:24" s="342" customFormat="1">
      <c r="A39" s="343">
        <v>28</v>
      </c>
      <c r="B39" s="146" t="s">
        <v>917</v>
      </c>
      <c r="C39" s="373">
        <v>830</v>
      </c>
      <c r="D39" s="373">
        <v>213638</v>
      </c>
      <c r="E39" s="373">
        <v>245</v>
      </c>
      <c r="F39" s="391">
        <f t="shared" si="0"/>
        <v>52341310</v>
      </c>
      <c r="G39" s="373">
        <v>801</v>
      </c>
      <c r="H39" s="399">
        <v>37816355.744800001</v>
      </c>
      <c r="I39" s="379">
        <v>186</v>
      </c>
      <c r="J39" s="399">
        <f t="shared" si="1"/>
        <v>203313.74056344086</v>
      </c>
      <c r="P39" s="591"/>
      <c r="Q39" s="591"/>
      <c r="U39" s="588"/>
      <c r="V39" s="588"/>
      <c r="W39" s="388"/>
      <c r="X39" s="388"/>
    </row>
    <row r="40" spans="1:24" s="342" customFormat="1">
      <c r="A40" s="335">
        <v>29</v>
      </c>
      <c r="B40" s="330" t="s">
        <v>918</v>
      </c>
      <c r="C40" s="373">
        <v>1027</v>
      </c>
      <c r="D40" s="373">
        <v>139416</v>
      </c>
      <c r="E40" s="373">
        <v>245</v>
      </c>
      <c r="F40" s="391">
        <f t="shared" si="0"/>
        <v>34156920</v>
      </c>
      <c r="G40" s="373">
        <v>1143</v>
      </c>
      <c r="H40" s="399">
        <v>28898725.897399999</v>
      </c>
      <c r="I40" s="379">
        <v>204</v>
      </c>
      <c r="J40" s="399">
        <f t="shared" si="1"/>
        <v>141660.42106568627</v>
      </c>
      <c r="P40" s="591"/>
      <c r="Q40" s="591"/>
      <c r="U40" s="588"/>
      <c r="V40" s="588"/>
      <c r="W40" s="388"/>
      <c r="X40" s="388"/>
    </row>
    <row r="41" spans="1:24" s="342" customFormat="1">
      <c r="A41" s="335">
        <v>30</v>
      </c>
      <c r="B41" s="330" t="s">
        <v>919</v>
      </c>
      <c r="C41" s="373">
        <v>532</v>
      </c>
      <c r="D41" s="373">
        <v>91595</v>
      </c>
      <c r="E41" s="373">
        <v>245</v>
      </c>
      <c r="F41" s="391">
        <f t="shared" si="0"/>
        <v>22440775</v>
      </c>
      <c r="G41" s="373">
        <v>524</v>
      </c>
      <c r="H41" s="399">
        <v>16855548.549200002</v>
      </c>
      <c r="I41" s="379">
        <v>207</v>
      </c>
      <c r="J41" s="399">
        <f t="shared" si="1"/>
        <v>81427.770769082141</v>
      </c>
      <c r="P41" s="591"/>
      <c r="Q41" s="591"/>
      <c r="U41" s="588"/>
      <c r="V41" s="588"/>
      <c r="W41" s="388"/>
      <c r="X41" s="388"/>
    </row>
    <row r="42" spans="1:24" s="342" customFormat="1">
      <c r="A42" s="335">
        <v>31</v>
      </c>
      <c r="B42" s="330" t="s">
        <v>920</v>
      </c>
      <c r="C42" s="373">
        <v>243</v>
      </c>
      <c r="D42" s="373">
        <v>48305</v>
      </c>
      <c r="E42" s="373">
        <v>245</v>
      </c>
      <c r="F42" s="391">
        <f t="shared" si="0"/>
        <v>11834725</v>
      </c>
      <c r="G42" s="373">
        <v>247</v>
      </c>
      <c r="H42" s="399">
        <v>9169475.7776999995</v>
      </c>
      <c r="I42" s="379">
        <v>205</v>
      </c>
      <c r="J42" s="399">
        <f t="shared" si="1"/>
        <v>44729.150135121949</v>
      </c>
      <c r="P42" s="591"/>
      <c r="Q42" s="591"/>
      <c r="R42" s="15"/>
      <c r="S42" s="15"/>
      <c r="U42" s="588"/>
      <c r="V42" s="588"/>
      <c r="W42" s="388"/>
      <c r="X42" s="388"/>
    </row>
    <row r="43" spans="1:24" s="342" customFormat="1">
      <c r="A43" s="335">
        <v>32</v>
      </c>
      <c r="B43" s="330" t="s">
        <v>921</v>
      </c>
      <c r="C43" s="373">
        <v>463</v>
      </c>
      <c r="D43" s="373">
        <v>78208</v>
      </c>
      <c r="E43" s="373">
        <v>245</v>
      </c>
      <c r="F43" s="391">
        <f t="shared" si="0"/>
        <v>19160960</v>
      </c>
      <c r="G43" s="373">
        <v>454</v>
      </c>
      <c r="H43" s="399">
        <v>14206574.762800001</v>
      </c>
      <c r="I43" s="379">
        <v>202</v>
      </c>
      <c r="J43" s="399">
        <f t="shared" si="1"/>
        <v>70329.578033663376</v>
      </c>
      <c r="P43" s="591"/>
      <c r="Q43" s="591"/>
      <c r="U43" s="588"/>
      <c r="V43" s="588"/>
      <c r="W43" s="388"/>
      <c r="X43" s="388"/>
    </row>
    <row r="44" spans="1:24">
      <c r="A44" s="335">
        <v>33</v>
      </c>
      <c r="B44" s="330" t="s">
        <v>922</v>
      </c>
      <c r="C44" s="375">
        <v>823</v>
      </c>
      <c r="D44" s="375">
        <v>158008</v>
      </c>
      <c r="E44" s="373">
        <v>245</v>
      </c>
      <c r="F44" s="391">
        <f t="shared" si="0"/>
        <v>38711960</v>
      </c>
      <c r="G44" s="375">
        <v>824</v>
      </c>
      <c r="H44" s="400">
        <v>29206736.4421</v>
      </c>
      <c r="I44" s="378">
        <v>198</v>
      </c>
      <c r="J44" s="399">
        <f t="shared" si="1"/>
        <v>147508.76990959595</v>
      </c>
      <c r="P44" s="591"/>
      <c r="Q44" s="591"/>
      <c r="R44" s="342"/>
      <c r="S44" s="342"/>
      <c r="U44" s="588"/>
      <c r="V44" s="588"/>
      <c r="W44" s="388"/>
      <c r="X44" s="388"/>
    </row>
    <row r="45" spans="1:24">
      <c r="A45" s="335">
        <v>34</v>
      </c>
      <c r="B45" s="330" t="s">
        <v>923</v>
      </c>
      <c r="C45" s="375">
        <v>543</v>
      </c>
      <c r="D45" s="375">
        <v>139065</v>
      </c>
      <c r="E45" s="373">
        <v>245</v>
      </c>
      <c r="F45" s="391">
        <f t="shared" si="0"/>
        <v>34070925</v>
      </c>
      <c r="G45" s="375">
        <v>539</v>
      </c>
      <c r="H45" s="400">
        <v>26926756.618699998</v>
      </c>
      <c r="I45" s="378">
        <v>196</v>
      </c>
      <c r="J45" s="399">
        <f t="shared" si="1"/>
        <v>137381.41131989795</v>
      </c>
      <c r="P45" s="591"/>
      <c r="Q45" s="591"/>
      <c r="R45" s="342"/>
      <c r="S45" s="342"/>
      <c r="U45" s="588"/>
      <c r="V45" s="588"/>
      <c r="W45" s="388"/>
      <c r="X45" s="388"/>
    </row>
    <row r="46" spans="1:24">
      <c r="A46" s="335">
        <v>35</v>
      </c>
      <c r="B46" s="330" t="s">
        <v>924</v>
      </c>
      <c r="C46" s="375">
        <v>761</v>
      </c>
      <c r="D46" s="375">
        <v>213943</v>
      </c>
      <c r="E46" s="373">
        <v>245</v>
      </c>
      <c r="F46" s="391">
        <f t="shared" si="0"/>
        <v>52416035</v>
      </c>
      <c r="G46" s="375">
        <v>729</v>
      </c>
      <c r="H46" s="400">
        <v>47958165.691</v>
      </c>
      <c r="I46" s="378">
        <v>215</v>
      </c>
      <c r="J46" s="399">
        <f t="shared" si="1"/>
        <v>223061.23577209303</v>
      </c>
      <c r="P46" s="591"/>
      <c r="Q46" s="591"/>
      <c r="R46" s="342"/>
      <c r="S46" s="342"/>
      <c r="U46" s="588"/>
      <c r="V46" s="588"/>
      <c r="W46" s="388"/>
      <c r="X46" s="388"/>
    </row>
    <row r="47" spans="1:24">
      <c r="A47" s="335">
        <v>36</v>
      </c>
      <c r="B47" s="330" t="s">
        <v>925</v>
      </c>
      <c r="C47" s="375">
        <v>733</v>
      </c>
      <c r="D47" s="375">
        <v>155161</v>
      </c>
      <c r="E47" s="373">
        <v>245</v>
      </c>
      <c r="F47" s="391">
        <f t="shared" si="0"/>
        <v>38014445</v>
      </c>
      <c r="G47" s="375">
        <v>763</v>
      </c>
      <c r="H47" s="400">
        <v>33508168.538400002</v>
      </c>
      <c r="I47" s="378">
        <v>202</v>
      </c>
      <c r="J47" s="399">
        <f t="shared" si="1"/>
        <v>165882.02246732675</v>
      </c>
      <c r="P47" s="591"/>
      <c r="Q47" s="591"/>
      <c r="R47" s="342"/>
      <c r="S47" s="342"/>
      <c r="U47" s="588"/>
      <c r="V47" s="588"/>
      <c r="W47" s="388"/>
      <c r="X47" s="388"/>
    </row>
    <row r="48" spans="1:24">
      <c r="A48" s="335">
        <v>37</v>
      </c>
      <c r="B48" s="330" t="s">
        <v>926</v>
      </c>
      <c r="C48" s="375">
        <v>1012</v>
      </c>
      <c r="D48" s="375">
        <v>169579</v>
      </c>
      <c r="E48" s="373">
        <v>245</v>
      </c>
      <c r="F48" s="391">
        <f t="shared" si="0"/>
        <v>41546855</v>
      </c>
      <c r="G48" s="375">
        <v>1025</v>
      </c>
      <c r="H48" s="400">
        <v>33445403.3024</v>
      </c>
      <c r="I48" s="378">
        <v>204</v>
      </c>
      <c r="J48" s="399">
        <f t="shared" si="1"/>
        <v>163948.05540392158</v>
      </c>
      <c r="P48" s="591"/>
      <c r="Q48" s="591"/>
      <c r="U48" s="588"/>
      <c r="V48" s="588"/>
      <c r="W48" s="388"/>
      <c r="X48" s="388"/>
    </row>
    <row r="49" spans="1:24">
      <c r="A49" s="335">
        <v>38</v>
      </c>
      <c r="B49" s="330" t="s">
        <v>927</v>
      </c>
      <c r="C49" s="375">
        <v>773</v>
      </c>
      <c r="D49" s="375">
        <v>164457</v>
      </c>
      <c r="E49" s="373">
        <v>245</v>
      </c>
      <c r="F49" s="391">
        <f t="shared" si="0"/>
        <v>40291965</v>
      </c>
      <c r="G49" s="375">
        <v>773</v>
      </c>
      <c r="H49" s="400">
        <v>35019537.396400005</v>
      </c>
      <c r="I49" s="378">
        <v>208</v>
      </c>
      <c r="J49" s="399">
        <f t="shared" si="1"/>
        <v>168363.16055961541</v>
      </c>
      <c r="P49" s="591"/>
      <c r="Q49" s="591"/>
      <c r="R49" s="342"/>
      <c r="S49" s="342"/>
      <c r="U49" s="588"/>
      <c r="V49" s="588"/>
      <c r="W49" s="388"/>
      <c r="X49" s="388"/>
    </row>
    <row r="50" spans="1:24">
      <c r="A50" s="668" t="s">
        <v>14</v>
      </c>
      <c r="B50" s="669"/>
      <c r="C50" s="375">
        <f>SUM(C12:C49)</f>
        <v>39726</v>
      </c>
      <c r="D50" s="375">
        <f>SUM(D12:D49)</f>
        <v>7487562</v>
      </c>
      <c r="E50" s="373">
        <v>245</v>
      </c>
      <c r="F50" s="391">
        <f t="shared" si="0"/>
        <v>1834452690</v>
      </c>
      <c r="G50" s="375">
        <f>SUM(G12:G49)</f>
        <v>39246</v>
      </c>
      <c r="H50" s="400">
        <f>SUM(H12:H49)</f>
        <v>1452451181.0450001</v>
      </c>
      <c r="I50" s="378">
        <v>202</v>
      </c>
      <c r="J50" s="399">
        <f t="shared" si="1"/>
        <v>7190352.3814108912</v>
      </c>
      <c r="K50" s="591"/>
      <c r="L50" s="591"/>
    </row>
    <row r="51" spans="1:24">
      <c r="A51" s="11"/>
      <c r="B51" s="30"/>
      <c r="C51" s="30"/>
      <c r="D51" s="21"/>
      <c r="E51" s="21"/>
      <c r="F51" s="21"/>
      <c r="G51" s="21"/>
      <c r="H51" s="21"/>
      <c r="I51" s="21"/>
      <c r="J51" s="21"/>
      <c r="K51" s="21"/>
      <c r="L51" s="21"/>
      <c r="M51" s="15">
        <f>I50-E50</f>
        <v>-43</v>
      </c>
    </row>
    <row r="52" spans="1:24">
      <c r="A52" s="789" t="s">
        <v>706</v>
      </c>
      <c r="B52" s="789"/>
      <c r="C52" s="789"/>
      <c r="D52" s="789"/>
      <c r="E52" s="789"/>
      <c r="F52" s="789"/>
      <c r="G52" s="789"/>
      <c r="H52" s="789"/>
      <c r="I52" s="21"/>
      <c r="J52" s="21"/>
      <c r="K52" s="21"/>
      <c r="L52" s="21"/>
    </row>
    <row r="53" spans="1:24" ht="13.15" customHeight="1">
      <c r="A53" s="11"/>
      <c r="B53" s="30"/>
      <c r="C53" s="30"/>
      <c r="D53" s="21"/>
      <c r="E53" s="21"/>
      <c r="F53" s="21"/>
      <c r="G53" s="21"/>
      <c r="H53" s="21"/>
      <c r="I53" s="592"/>
      <c r="J53" s="21"/>
      <c r="K53" s="21"/>
      <c r="L53" s="21"/>
    </row>
    <row r="54" spans="1:24" ht="13.15" customHeight="1"/>
    <row r="55" spans="1:24" ht="13.15" customHeight="1"/>
    <row r="56" spans="1:24" ht="13.15" customHeight="1">
      <c r="G56" s="719" t="s">
        <v>885</v>
      </c>
      <c r="H56" s="719"/>
      <c r="I56" s="719"/>
      <c r="J56" s="719"/>
      <c r="K56" s="719"/>
      <c r="L56" s="719"/>
      <c r="M56" s="719"/>
    </row>
    <row r="57" spans="1:24" ht="13.15" customHeight="1">
      <c r="G57" s="719"/>
      <c r="H57" s="719"/>
      <c r="I57" s="719"/>
      <c r="J57" s="719"/>
      <c r="K57" s="719"/>
      <c r="L57" s="719"/>
      <c r="M57" s="719"/>
    </row>
    <row r="58" spans="1:24" ht="13.15" customHeight="1">
      <c r="G58" s="719"/>
      <c r="H58" s="719"/>
      <c r="I58" s="719"/>
      <c r="J58" s="719"/>
      <c r="K58" s="719"/>
      <c r="L58" s="719"/>
      <c r="M58" s="719"/>
    </row>
    <row r="59" spans="1:24" ht="13.15" customHeight="1">
      <c r="G59" s="719"/>
      <c r="H59" s="719"/>
      <c r="I59" s="719"/>
      <c r="J59" s="719"/>
      <c r="K59" s="719"/>
      <c r="L59" s="719"/>
      <c r="M59" s="719"/>
    </row>
  </sheetData>
  <mergeCells count="13">
    <mergeCell ref="G56:M59"/>
    <mergeCell ref="A52:H52"/>
    <mergeCell ref="E1:I1"/>
    <mergeCell ref="A2:J2"/>
    <mergeCell ref="A3:J3"/>
    <mergeCell ref="G9:J9"/>
    <mergeCell ref="C9:F9"/>
    <mergeCell ref="H8:J8"/>
    <mergeCell ref="A5:J5"/>
    <mergeCell ref="A9:A10"/>
    <mergeCell ref="B9:B10"/>
    <mergeCell ref="A8:B8"/>
    <mergeCell ref="A50:B50"/>
  </mergeCells>
  <phoneticPr fontId="0" type="noConversion"/>
  <printOptions horizontalCentered="1"/>
  <pageMargins left="0.70866141732283472" right="0.70866141732283472" top="0.23622047244094491" bottom="0" header="0.31496062992125984" footer="0.31496062992125984"/>
  <pageSetup paperSize="9" scale="79" orientation="landscape"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Q59"/>
  <sheetViews>
    <sheetView zoomScaleSheetLayoutView="90" workbookViewId="0">
      <selection activeCell="E1" sqref="E1:I1"/>
    </sheetView>
  </sheetViews>
  <sheetFormatPr defaultColWidth="9.140625" defaultRowHeight="12.75"/>
  <cols>
    <col min="1" max="1" width="7.42578125" style="15" customWidth="1"/>
    <col min="2" max="2" width="17.140625" style="15" customWidth="1"/>
    <col min="3" max="3" width="11" style="15" customWidth="1"/>
    <col min="4" max="4" width="10" style="15" customWidth="1"/>
    <col min="5" max="5" width="14.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7" customFormat="1">
      <c r="E1" s="708"/>
      <c r="F1" s="708"/>
      <c r="G1" s="708"/>
      <c r="H1" s="708"/>
      <c r="I1" s="708"/>
      <c r="J1" s="127" t="s">
        <v>350</v>
      </c>
    </row>
    <row r="2" spans="1:17" customFormat="1" ht="15">
      <c r="A2" s="782" t="s">
        <v>0</v>
      </c>
      <c r="B2" s="782"/>
      <c r="C2" s="782"/>
      <c r="D2" s="782"/>
      <c r="E2" s="782"/>
      <c r="F2" s="782"/>
      <c r="G2" s="782"/>
      <c r="H2" s="782"/>
      <c r="I2" s="782"/>
      <c r="J2" s="782"/>
    </row>
    <row r="3" spans="1:17" customFormat="1" ht="20.25">
      <c r="A3" s="705" t="s">
        <v>734</v>
      </c>
      <c r="B3" s="705"/>
      <c r="C3" s="705"/>
      <c r="D3" s="705"/>
      <c r="E3" s="705"/>
      <c r="F3" s="705"/>
      <c r="G3" s="705"/>
      <c r="H3" s="705"/>
      <c r="I3" s="705"/>
      <c r="J3" s="705"/>
    </row>
    <row r="4" spans="1:17" customFormat="1" ht="14.25" customHeight="1"/>
    <row r="5" spans="1:17" ht="15.75">
      <c r="A5" s="783" t="s">
        <v>794</v>
      </c>
      <c r="B5" s="783"/>
      <c r="C5" s="783"/>
      <c r="D5" s="783"/>
      <c r="E5" s="783"/>
      <c r="F5" s="783"/>
      <c r="G5" s="783"/>
      <c r="H5" s="783"/>
      <c r="I5" s="783"/>
      <c r="J5" s="783"/>
    </row>
    <row r="6" spans="1:17" ht="13.5" customHeight="1">
      <c r="A6" s="1"/>
      <c r="B6" s="1"/>
      <c r="C6" s="1"/>
      <c r="D6" s="1"/>
      <c r="E6" s="1"/>
      <c r="F6" s="1"/>
      <c r="G6" s="1"/>
      <c r="H6" s="1"/>
      <c r="I6" s="1"/>
      <c r="J6" s="1"/>
    </row>
    <row r="7" spans="1:17" ht="0.75" customHeight="1"/>
    <row r="8" spans="1:17">
      <c r="A8" s="707" t="s">
        <v>942</v>
      </c>
      <c r="B8" s="707"/>
      <c r="C8" s="31"/>
      <c r="H8" s="775" t="s">
        <v>1132</v>
      </c>
      <c r="I8" s="775"/>
      <c r="J8" s="775"/>
    </row>
    <row r="9" spans="1:17">
      <c r="A9" s="688" t="s">
        <v>2</v>
      </c>
      <c r="B9" s="688" t="s">
        <v>3</v>
      </c>
      <c r="C9" s="668" t="s">
        <v>793</v>
      </c>
      <c r="D9" s="699"/>
      <c r="E9" s="699"/>
      <c r="F9" s="669"/>
      <c r="G9" s="668" t="s">
        <v>96</v>
      </c>
      <c r="H9" s="699"/>
      <c r="I9" s="699"/>
      <c r="J9" s="669"/>
      <c r="O9" s="21"/>
    </row>
    <row r="10" spans="1:17" ht="63.75">
      <c r="A10" s="688"/>
      <c r="B10" s="688"/>
      <c r="C10" s="5" t="s">
        <v>174</v>
      </c>
      <c r="D10" s="5" t="s">
        <v>12</v>
      </c>
      <c r="E10" s="241" t="s">
        <v>813</v>
      </c>
      <c r="F10" s="7" t="s">
        <v>191</v>
      </c>
      <c r="G10" s="5" t="s">
        <v>174</v>
      </c>
      <c r="H10" s="25" t="s">
        <v>13</v>
      </c>
      <c r="I10" s="98" t="s">
        <v>704</v>
      </c>
      <c r="J10" s="5" t="s">
        <v>705</v>
      </c>
    </row>
    <row r="11" spans="1:17">
      <c r="A11" s="5">
        <v>1</v>
      </c>
      <c r="B11" s="5">
        <v>2</v>
      </c>
      <c r="C11" s="5">
        <v>3</v>
      </c>
      <c r="D11" s="5">
        <v>4</v>
      </c>
      <c r="E11" s="5">
        <v>5</v>
      </c>
      <c r="F11" s="7">
        <v>6</v>
      </c>
      <c r="G11" s="5">
        <v>7</v>
      </c>
      <c r="H11" s="95">
        <v>8</v>
      </c>
      <c r="I11" s="5">
        <v>9</v>
      </c>
      <c r="J11" s="5">
        <v>10</v>
      </c>
    </row>
    <row r="12" spans="1:17" s="342" customFormat="1">
      <c r="A12" s="343">
        <v>1</v>
      </c>
      <c r="B12" s="146" t="s">
        <v>890</v>
      </c>
      <c r="C12" s="373">
        <v>1188</v>
      </c>
      <c r="D12" s="373">
        <v>141147</v>
      </c>
      <c r="E12" s="373">
        <v>245</v>
      </c>
      <c r="F12" s="391">
        <f>D12*E12</f>
        <v>34581015</v>
      </c>
      <c r="G12" s="373">
        <v>1167</v>
      </c>
      <c r="H12" s="379">
        <v>26461290</v>
      </c>
      <c r="I12" s="379">
        <v>203</v>
      </c>
      <c r="J12" s="399">
        <f>H12/I12</f>
        <v>130351.18226600986</v>
      </c>
    </row>
    <row r="13" spans="1:17" s="342" customFormat="1">
      <c r="A13" s="343">
        <v>2</v>
      </c>
      <c r="B13" s="146" t="s">
        <v>891</v>
      </c>
      <c r="C13" s="373">
        <v>875</v>
      </c>
      <c r="D13" s="373">
        <v>90851</v>
      </c>
      <c r="E13" s="373">
        <v>245</v>
      </c>
      <c r="F13" s="391">
        <f t="shared" ref="F13:F50" si="0">D13*E13</f>
        <v>22258495</v>
      </c>
      <c r="G13" s="373">
        <v>1027</v>
      </c>
      <c r="H13" s="379">
        <v>19696587</v>
      </c>
      <c r="I13" s="379">
        <v>218</v>
      </c>
      <c r="J13" s="399">
        <f t="shared" ref="J13:J50" si="1">H13/I13</f>
        <v>90351.316513761471</v>
      </c>
      <c r="N13" s="588"/>
      <c r="P13" s="588"/>
      <c r="Q13" s="588"/>
    </row>
    <row r="14" spans="1:17" s="342" customFormat="1">
      <c r="A14" s="343">
        <v>3</v>
      </c>
      <c r="B14" s="146" t="s">
        <v>892</v>
      </c>
      <c r="C14" s="373">
        <v>822</v>
      </c>
      <c r="D14" s="373">
        <v>84466</v>
      </c>
      <c r="E14" s="373">
        <v>245</v>
      </c>
      <c r="F14" s="391">
        <f t="shared" si="0"/>
        <v>20694170</v>
      </c>
      <c r="G14" s="373">
        <v>828</v>
      </c>
      <c r="H14" s="379">
        <v>16276675</v>
      </c>
      <c r="I14" s="379">
        <v>196</v>
      </c>
      <c r="J14" s="399">
        <f t="shared" si="1"/>
        <v>83044.260204081627</v>
      </c>
      <c r="N14" s="588"/>
      <c r="P14" s="588"/>
      <c r="Q14" s="588"/>
    </row>
    <row r="15" spans="1:17" s="342" customFormat="1">
      <c r="A15" s="343">
        <v>4</v>
      </c>
      <c r="B15" s="146" t="s">
        <v>893</v>
      </c>
      <c r="C15" s="373">
        <v>502</v>
      </c>
      <c r="D15" s="373">
        <v>63260</v>
      </c>
      <c r="E15" s="373">
        <v>245</v>
      </c>
      <c r="F15" s="391">
        <f t="shared" si="0"/>
        <v>15498700</v>
      </c>
      <c r="G15" s="373">
        <v>492</v>
      </c>
      <c r="H15" s="379">
        <v>12240256</v>
      </c>
      <c r="I15" s="379">
        <v>203</v>
      </c>
      <c r="J15" s="399">
        <f t="shared" si="1"/>
        <v>60296.827586206899</v>
      </c>
      <c r="N15" s="588"/>
      <c r="P15" s="588"/>
      <c r="Q15" s="588"/>
    </row>
    <row r="16" spans="1:17" s="342" customFormat="1">
      <c r="A16" s="343">
        <v>5</v>
      </c>
      <c r="B16" s="146" t="s">
        <v>894</v>
      </c>
      <c r="C16" s="373">
        <v>850</v>
      </c>
      <c r="D16" s="373">
        <v>105902</v>
      </c>
      <c r="E16" s="373">
        <v>245</v>
      </c>
      <c r="F16" s="391">
        <f t="shared" si="0"/>
        <v>25945990</v>
      </c>
      <c r="G16" s="373">
        <v>826</v>
      </c>
      <c r="H16" s="379">
        <v>21962522</v>
      </c>
      <c r="I16" s="379">
        <v>217</v>
      </c>
      <c r="J16" s="399">
        <f t="shared" si="1"/>
        <v>101209.77880184332</v>
      </c>
      <c r="N16" s="588"/>
      <c r="P16" s="588"/>
      <c r="Q16" s="588"/>
    </row>
    <row r="17" spans="1:17" s="342" customFormat="1">
      <c r="A17" s="343">
        <v>6</v>
      </c>
      <c r="B17" s="146" t="s">
        <v>895</v>
      </c>
      <c r="C17" s="373">
        <v>606</v>
      </c>
      <c r="D17" s="373">
        <v>66124</v>
      </c>
      <c r="E17" s="373">
        <v>245</v>
      </c>
      <c r="F17" s="391">
        <f t="shared" si="0"/>
        <v>16200380</v>
      </c>
      <c r="G17" s="373">
        <v>600</v>
      </c>
      <c r="H17" s="379">
        <v>13317860</v>
      </c>
      <c r="I17" s="379">
        <v>204</v>
      </c>
      <c r="J17" s="399">
        <f t="shared" si="1"/>
        <v>65283.627450980392</v>
      </c>
      <c r="N17" s="588"/>
      <c r="P17" s="588"/>
      <c r="Q17" s="588"/>
    </row>
    <row r="18" spans="1:17" s="342" customFormat="1">
      <c r="A18" s="343">
        <v>7</v>
      </c>
      <c r="B18" s="146" t="s">
        <v>896</v>
      </c>
      <c r="C18" s="373">
        <v>1423</v>
      </c>
      <c r="D18" s="373">
        <v>123183</v>
      </c>
      <c r="E18" s="373">
        <v>245</v>
      </c>
      <c r="F18" s="391">
        <f t="shared" si="0"/>
        <v>30179835</v>
      </c>
      <c r="G18" s="373">
        <v>1429</v>
      </c>
      <c r="H18" s="379">
        <v>26414834</v>
      </c>
      <c r="I18" s="379">
        <v>208</v>
      </c>
      <c r="J18" s="399">
        <f t="shared" si="1"/>
        <v>126994.39423076923</v>
      </c>
      <c r="N18" s="588"/>
      <c r="P18" s="588"/>
      <c r="Q18" s="588"/>
    </row>
    <row r="19" spans="1:17" s="342" customFormat="1">
      <c r="A19" s="343">
        <v>8</v>
      </c>
      <c r="B19" s="146" t="s">
        <v>897</v>
      </c>
      <c r="C19" s="373">
        <v>357</v>
      </c>
      <c r="D19" s="373">
        <v>33493</v>
      </c>
      <c r="E19" s="373">
        <v>245</v>
      </c>
      <c r="F19" s="391">
        <f t="shared" si="0"/>
        <v>8205785</v>
      </c>
      <c r="G19" s="373">
        <v>353</v>
      </c>
      <c r="H19" s="379">
        <v>6581897</v>
      </c>
      <c r="I19" s="379">
        <v>200</v>
      </c>
      <c r="J19" s="399">
        <f t="shared" si="1"/>
        <v>32909.485000000001</v>
      </c>
      <c r="N19" s="588"/>
      <c r="P19" s="588"/>
      <c r="Q19" s="588"/>
    </row>
    <row r="20" spans="1:17" s="342" customFormat="1">
      <c r="A20" s="343">
        <v>9</v>
      </c>
      <c r="B20" s="146" t="s">
        <v>898</v>
      </c>
      <c r="C20" s="373">
        <v>196</v>
      </c>
      <c r="D20" s="373">
        <v>23505</v>
      </c>
      <c r="E20" s="373">
        <v>245</v>
      </c>
      <c r="F20" s="391">
        <f t="shared" si="0"/>
        <v>5758725</v>
      </c>
      <c r="G20" s="373">
        <v>207</v>
      </c>
      <c r="H20" s="379">
        <v>4983447</v>
      </c>
      <c r="I20" s="379">
        <v>207</v>
      </c>
      <c r="J20" s="399">
        <f t="shared" si="1"/>
        <v>24074.623188405796</v>
      </c>
      <c r="N20" s="588"/>
      <c r="P20" s="588"/>
      <c r="Q20" s="588"/>
    </row>
    <row r="21" spans="1:17" s="342" customFormat="1">
      <c r="A21" s="343">
        <v>10</v>
      </c>
      <c r="B21" s="146" t="s">
        <v>899</v>
      </c>
      <c r="C21" s="373">
        <v>712</v>
      </c>
      <c r="D21" s="373">
        <v>70091</v>
      </c>
      <c r="E21" s="373">
        <v>245</v>
      </c>
      <c r="F21" s="391">
        <f t="shared" si="0"/>
        <v>17172295</v>
      </c>
      <c r="G21" s="373">
        <v>709</v>
      </c>
      <c r="H21" s="379">
        <v>15478053</v>
      </c>
      <c r="I21" s="379">
        <v>208</v>
      </c>
      <c r="J21" s="399">
        <f t="shared" si="1"/>
        <v>74413.716346153844</v>
      </c>
      <c r="N21" s="588"/>
      <c r="P21" s="588"/>
      <c r="Q21" s="588"/>
    </row>
    <row r="22" spans="1:17" s="342" customFormat="1">
      <c r="A22" s="343">
        <v>11</v>
      </c>
      <c r="B22" s="146" t="s">
        <v>900</v>
      </c>
      <c r="C22" s="373">
        <v>1031</v>
      </c>
      <c r="D22" s="373">
        <v>110360</v>
      </c>
      <c r="E22" s="373">
        <v>245</v>
      </c>
      <c r="F22" s="391">
        <f t="shared" si="0"/>
        <v>27038200</v>
      </c>
      <c r="G22" s="373">
        <v>1068</v>
      </c>
      <c r="H22" s="379">
        <v>22034385</v>
      </c>
      <c r="I22" s="379">
        <v>205</v>
      </c>
      <c r="J22" s="399">
        <f t="shared" si="1"/>
        <v>107484.80487804877</v>
      </c>
      <c r="N22" s="588"/>
      <c r="P22" s="588"/>
      <c r="Q22" s="588"/>
    </row>
    <row r="23" spans="1:17" s="342" customFormat="1">
      <c r="A23" s="343">
        <v>12</v>
      </c>
      <c r="B23" s="146" t="s">
        <v>901</v>
      </c>
      <c r="C23" s="373">
        <v>1084</v>
      </c>
      <c r="D23" s="373">
        <v>166636</v>
      </c>
      <c r="E23" s="373">
        <v>245</v>
      </c>
      <c r="F23" s="391">
        <f t="shared" si="0"/>
        <v>40825820</v>
      </c>
      <c r="G23" s="373">
        <v>1065</v>
      </c>
      <c r="H23" s="379">
        <v>33315422</v>
      </c>
      <c r="I23" s="379">
        <v>208</v>
      </c>
      <c r="J23" s="399">
        <f t="shared" si="1"/>
        <v>160170.29807692306</v>
      </c>
      <c r="N23" s="588"/>
      <c r="P23" s="588"/>
      <c r="Q23" s="588"/>
    </row>
    <row r="24" spans="1:17" s="342" customFormat="1">
      <c r="A24" s="343">
        <v>13</v>
      </c>
      <c r="B24" s="146" t="s">
        <v>902</v>
      </c>
      <c r="C24" s="373">
        <v>921</v>
      </c>
      <c r="D24" s="373">
        <v>114309</v>
      </c>
      <c r="E24" s="373">
        <v>245</v>
      </c>
      <c r="F24" s="391">
        <f t="shared" si="0"/>
        <v>28005705</v>
      </c>
      <c r="G24" s="373">
        <v>892</v>
      </c>
      <c r="H24" s="379">
        <v>19683262</v>
      </c>
      <c r="I24" s="379">
        <v>179</v>
      </c>
      <c r="J24" s="399">
        <f t="shared" si="1"/>
        <v>109962.35754189944</v>
      </c>
      <c r="N24" s="588"/>
      <c r="P24" s="588"/>
      <c r="Q24" s="588"/>
    </row>
    <row r="25" spans="1:17" s="342" customFormat="1">
      <c r="A25" s="343">
        <v>14</v>
      </c>
      <c r="B25" s="146" t="s">
        <v>903</v>
      </c>
      <c r="C25" s="373">
        <v>657</v>
      </c>
      <c r="D25" s="373">
        <v>92628</v>
      </c>
      <c r="E25" s="373">
        <v>245</v>
      </c>
      <c r="F25" s="391">
        <f t="shared" si="0"/>
        <v>22693860</v>
      </c>
      <c r="G25" s="373">
        <v>699</v>
      </c>
      <c r="H25" s="379">
        <v>17931723</v>
      </c>
      <c r="I25" s="379">
        <v>211</v>
      </c>
      <c r="J25" s="399">
        <f t="shared" si="1"/>
        <v>84984.469194312798</v>
      </c>
      <c r="N25" s="588"/>
      <c r="P25" s="588"/>
      <c r="Q25" s="588"/>
    </row>
    <row r="26" spans="1:17" s="342" customFormat="1">
      <c r="A26" s="343">
        <v>15</v>
      </c>
      <c r="B26" s="146" t="s">
        <v>904</v>
      </c>
      <c r="C26" s="373">
        <v>1393</v>
      </c>
      <c r="D26" s="373">
        <v>169456</v>
      </c>
      <c r="E26" s="373">
        <v>245</v>
      </c>
      <c r="F26" s="391">
        <f t="shared" si="0"/>
        <v>41516720</v>
      </c>
      <c r="G26" s="373">
        <v>1405</v>
      </c>
      <c r="H26" s="379">
        <v>33459554</v>
      </c>
      <c r="I26" s="379">
        <v>197</v>
      </c>
      <c r="J26" s="399">
        <f t="shared" si="1"/>
        <v>169845.45177664974</v>
      </c>
      <c r="N26" s="588"/>
      <c r="P26" s="588"/>
      <c r="Q26" s="588"/>
    </row>
    <row r="27" spans="1:17" s="342" customFormat="1">
      <c r="A27" s="343">
        <v>16</v>
      </c>
      <c r="B27" s="146" t="s">
        <v>905</v>
      </c>
      <c r="C27" s="373">
        <v>948</v>
      </c>
      <c r="D27" s="373">
        <v>137741</v>
      </c>
      <c r="E27" s="373">
        <v>245</v>
      </c>
      <c r="F27" s="391">
        <f t="shared" si="0"/>
        <v>33746545</v>
      </c>
      <c r="G27" s="373">
        <v>939</v>
      </c>
      <c r="H27" s="379">
        <v>28723451</v>
      </c>
      <c r="I27" s="379">
        <v>196</v>
      </c>
      <c r="J27" s="399">
        <f t="shared" si="1"/>
        <v>146548.21938775509</v>
      </c>
      <c r="N27" s="588"/>
      <c r="P27" s="588"/>
      <c r="Q27" s="588"/>
    </row>
    <row r="28" spans="1:17" s="342" customFormat="1">
      <c r="A28" s="343">
        <v>17</v>
      </c>
      <c r="B28" s="146" t="s">
        <v>906</v>
      </c>
      <c r="C28" s="373">
        <v>201</v>
      </c>
      <c r="D28" s="373">
        <v>30124</v>
      </c>
      <c r="E28" s="373">
        <v>245</v>
      </c>
      <c r="F28" s="391">
        <f t="shared" si="0"/>
        <v>7380380</v>
      </c>
      <c r="G28" s="373">
        <v>224</v>
      </c>
      <c r="H28" s="379">
        <v>6590494</v>
      </c>
      <c r="I28" s="379">
        <v>200</v>
      </c>
      <c r="J28" s="399">
        <f t="shared" si="1"/>
        <v>32952.47</v>
      </c>
      <c r="N28" s="588"/>
      <c r="P28" s="588"/>
      <c r="Q28" s="588"/>
    </row>
    <row r="29" spans="1:17" s="342" customFormat="1">
      <c r="A29" s="343">
        <v>18</v>
      </c>
      <c r="B29" s="146" t="s">
        <v>907</v>
      </c>
      <c r="C29" s="373">
        <v>1051</v>
      </c>
      <c r="D29" s="373">
        <v>99597</v>
      </c>
      <c r="E29" s="373">
        <v>245</v>
      </c>
      <c r="F29" s="391">
        <f t="shared" si="0"/>
        <v>24401265</v>
      </c>
      <c r="G29" s="373">
        <v>996</v>
      </c>
      <c r="H29" s="379">
        <v>22770565</v>
      </c>
      <c r="I29" s="379">
        <v>214</v>
      </c>
      <c r="J29" s="399">
        <f t="shared" si="1"/>
        <v>106404.50934579439</v>
      </c>
      <c r="N29" s="588"/>
      <c r="P29" s="588"/>
      <c r="Q29" s="588"/>
    </row>
    <row r="30" spans="1:17" s="342" customFormat="1">
      <c r="A30" s="343">
        <v>19</v>
      </c>
      <c r="B30" s="146" t="s">
        <v>908</v>
      </c>
      <c r="C30" s="373">
        <v>1383</v>
      </c>
      <c r="D30" s="373">
        <v>196130</v>
      </c>
      <c r="E30" s="373">
        <v>245</v>
      </c>
      <c r="F30" s="391">
        <f t="shared" si="0"/>
        <v>48051850</v>
      </c>
      <c r="G30" s="373">
        <v>1376</v>
      </c>
      <c r="H30" s="379">
        <v>45482481</v>
      </c>
      <c r="I30" s="379">
        <v>214</v>
      </c>
      <c r="J30" s="399">
        <f t="shared" si="1"/>
        <v>212534.95794392523</v>
      </c>
      <c r="N30" s="588"/>
      <c r="P30" s="588"/>
      <c r="Q30" s="588"/>
    </row>
    <row r="31" spans="1:17" s="342" customFormat="1">
      <c r="A31" s="343">
        <v>20</v>
      </c>
      <c r="B31" s="146" t="s">
        <v>909</v>
      </c>
      <c r="C31" s="373">
        <v>1010</v>
      </c>
      <c r="D31" s="373">
        <v>126494</v>
      </c>
      <c r="E31" s="373">
        <v>245</v>
      </c>
      <c r="F31" s="391">
        <f t="shared" si="0"/>
        <v>30991030</v>
      </c>
      <c r="G31" s="373">
        <v>988</v>
      </c>
      <c r="H31" s="379">
        <v>29222285</v>
      </c>
      <c r="I31" s="379">
        <v>215</v>
      </c>
      <c r="J31" s="399">
        <f t="shared" si="1"/>
        <v>135917.60465116278</v>
      </c>
      <c r="N31" s="588"/>
      <c r="P31" s="588"/>
      <c r="Q31" s="588"/>
    </row>
    <row r="32" spans="1:17" s="342" customFormat="1">
      <c r="A32" s="343">
        <v>21</v>
      </c>
      <c r="B32" s="146" t="s">
        <v>910</v>
      </c>
      <c r="C32" s="373">
        <v>984</v>
      </c>
      <c r="D32" s="373">
        <v>136289</v>
      </c>
      <c r="E32" s="373">
        <v>245</v>
      </c>
      <c r="F32" s="391">
        <f t="shared" si="0"/>
        <v>33390805</v>
      </c>
      <c r="G32" s="373">
        <v>1014</v>
      </c>
      <c r="H32" s="379">
        <v>28083882</v>
      </c>
      <c r="I32" s="379">
        <v>194</v>
      </c>
      <c r="J32" s="399">
        <f t="shared" si="1"/>
        <v>144762.27835051547</v>
      </c>
      <c r="N32" s="588"/>
      <c r="P32" s="588"/>
      <c r="Q32" s="588"/>
    </row>
    <row r="33" spans="1:17" s="342" customFormat="1">
      <c r="A33" s="343">
        <v>22</v>
      </c>
      <c r="B33" s="146" t="s">
        <v>911</v>
      </c>
      <c r="C33" s="373">
        <v>959</v>
      </c>
      <c r="D33" s="373">
        <v>177112</v>
      </c>
      <c r="E33" s="373">
        <v>245</v>
      </c>
      <c r="F33" s="391">
        <f t="shared" si="0"/>
        <v>43392440</v>
      </c>
      <c r="G33" s="373">
        <v>1128</v>
      </c>
      <c r="H33" s="379">
        <v>34821609</v>
      </c>
      <c r="I33" s="379">
        <v>189</v>
      </c>
      <c r="J33" s="399">
        <f t="shared" si="1"/>
        <v>184241.31746031746</v>
      </c>
      <c r="N33" s="588"/>
      <c r="P33" s="588"/>
      <c r="Q33" s="588"/>
    </row>
    <row r="34" spans="1:17" s="342" customFormat="1">
      <c r="A34" s="343">
        <v>23</v>
      </c>
      <c r="B34" s="146" t="s">
        <v>912</v>
      </c>
      <c r="C34" s="373">
        <v>1004</v>
      </c>
      <c r="D34" s="373">
        <v>144508</v>
      </c>
      <c r="E34" s="373">
        <v>245</v>
      </c>
      <c r="F34" s="391">
        <f t="shared" si="0"/>
        <v>35404460</v>
      </c>
      <c r="G34" s="373">
        <v>1006</v>
      </c>
      <c r="H34" s="379">
        <v>30939257</v>
      </c>
      <c r="I34" s="379">
        <v>210</v>
      </c>
      <c r="J34" s="399">
        <f t="shared" si="1"/>
        <v>147329.79523809525</v>
      </c>
      <c r="N34" s="588"/>
      <c r="P34" s="588"/>
      <c r="Q34" s="588"/>
    </row>
    <row r="35" spans="1:17" s="342" customFormat="1">
      <c r="A35" s="343">
        <v>24</v>
      </c>
      <c r="B35" s="146" t="s">
        <v>913</v>
      </c>
      <c r="C35" s="373">
        <v>990</v>
      </c>
      <c r="D35" s="373">
        <v>90035</v>
      </c>
      <c r="E35" s="373">
        <v>245</v>
      </c>
      <c r="F35" s="391">
        <f t="shared" si="0"/>
        <v>22058575</v>
      </c>
      <c r="G35" s="373">
        <v>975</v>
      </c>
      <c r="H35" s="379">
        <v>20997498</v>
      </c>
      <c r="I35" s="379">
        <v>229</v>
      </c>
      <c r="J35" s="399">
        <f t="shared" si="1"/>
        <v>91692.131004366805</v>
      </c>
      <c r="N35" s="588"/>
      <c r="P35" s="588"/>
      <c r="Q35" s="588"/>
    </row>
    <row r="36" spans="1:17" s="342" customFormat="1">
      <c r="A36" s="343">
        <v>25</v>
      </c>
      <c r="B36" s="146" t="s">
        <v>914</v>
      </c>
      <c r="C36" s="373">
        <v>882</v>
      </c>
      <c r="D36" s="373">
        <v>53502</v>
      </c>
      <c r="E36" s="373">
        <v>245</v>
      </c>
      <c r="F36" s="391">
        <f t="shared" si="0"/>
        <v>13107990</v>
      </c>
      <c r="G36" s="373">
        <v>833</v>
      </c>
      <c r="H36" s="379">
        <v>14147751</v>
      </c>
      <c r="I36" s="379">
        <v>223</v>
      </c>
      <c r="J36" s="399">
        <f t="shared" si="1"/>
        <v>63442.829596412557</v>
      </c>
      <c r="N36" s="588"/>
      <c r="P36" s="588"/>
      <c r="Q36" s="588"/>
    </row>
    <row r="37" spans="1:17" s="342" customFormat="1">
      <c r="A37" s="343">
        <v>26</v>
      </c>
      <c r="B37" s="146" t="s">
        <v>915</v>
      </c>
      <c r="C37" s="373">
        <v>646</v>
      </c>
      <c r="D37" s="373">
        <v>63903</v>
      </c>
      <c r="E37" s="373">
        <v>245</v>
      </c>
      <c r="F37" s="391">
        <f t="shared" si="0"/>
        <v>15656235</v>
      </c>
      <c r="G37" s="373">
        <v>733</v>
      </c>
      <c r="H37" s="379">
        <v>12858392</v>
      </c>
      <c r="I37" s="379">
        <v>201</v>
      </c>
      <c r="J37" s="399">
        <f t="shared" si="1"/>
        <v>63972.099502487559</v>
      </c>
      <c r="N37" s="588"/>
      <c r="P37" s="588"/>
      <c r="Q37" s="588"/>
    </row>
    <row r="38" spans="1:17" s="342" customFormat="1">
      <c r="A38" s="343">
        <v>27</v>
      </c>
      <c r="B38" s="146" t="s">
        <v>916</v>
      </c>
      <c r="C38" s="373">
        <v>734</v>
      </c>
      <c r="D38" s="373">
        <v>93643</v>
      </c>
      <c r="E38" s="373">
        <v>245</v>
      </c>
      <c r="F38" s="391">
        <f t="shared" si="0"/>
        <v>22942535</v>
      </c>
      <c r="G38" s="373">
        <v>900</v>
      </c>
      <c r="H38" s="379">
        <v>20990244</v>
      </c>
      <c r="I38" s="379">
        <v>223</v>
      </c>
      <c r="J38" s="399">
        <f t="shared" si="1"/>
        <v>94126.654708520175</v>
      </c>
      <c r="N38" s="588"/>
      <c r="P38" s="588"/>
      <c r="Q38" s="588"/>
    </row>
    <row r="39" spans="1:17" s="342" customFormat="1">
      <c r="A39" s="343">
        <v>28</v>
      </c>
      <c r="B39" s="146" t="s">
        <v>917</v>
      </c>
      <c r="C39" s="373">
        <v>969</v>
      </c>
      <c r="D39" s="373">
        <v>106915</v>
      </c>
      <c r="E39" s="373">
        <v>245</v>
      </c>
      <c r="F39" s="391">
        <f t="shared" si="0"/>
        <v>26194175</v>
      </c>
      <c r="G39" s="373">
        <v>1013</v>
      </c>
      <c r="H39" s="379">
        <v>20095622</v>
      </c>
      <c r="I39" s="379">
        <v>190</v>
      </c>
      <c r="J39" s="399">
        <f t="shared" si="1"/>
        <v>105766.43157894736</v>
      </c>
      <c r="N39" s="588"/>
      <c r="P39" s="588"/>
      <c r="Q39" s="588"/>
    </row>
    <row r="40" spans="1:17" s="342" customFormat="1">
      <c r="A40" s="335">
        <v>29</v>
      </c>
      <c r="B40" s="330" t="s">
        <v>918</v>
      </c>
      <c r="C40" s="373">
        <v>893</v>
      </c>
      <c r="D40" s="373">
        <v>69939</v>
      </c>
      <c r="E40" s="373">
        <v>245</v>
      </c>
      <c r="F40" s="391">
        <f t="shared" si="0"/>
        <v>17135055</v>
      </c>
      <c r="G40" s="373">
        <v>883</v>
      </c>
      <c r="H40" s="379">
        <v>13891234</v>
      </c>
      <c r="I40" s="379">
        <v>205</v>
      </c>
      <c r="J40" s="399">
        <f t="shared" si="1"/>
        <v>67762.117073170739</v>
      </c>
      <c r="N40" s="588"/>
      <c r="P40" s="588"/>
      <c r="Q40" s="588"/>
    </row>
    <row r="41" spans="1:17" s="342" customFormat="1">
      <c r="A41" s="335">
        <v>30</v>
      </c>
      <c r="B41" s="330" t="s">
        <v>919</v>
      </c>
      <c r="C41" s="373">
        <v>500</v>
      </c>
      <c r="D41" s="373">
        <v>47110</v>
      </c>
      <c r="E41" s="373">
        <v>245</v>
      </c>
      <c r="F41" s="391">
        <f t="shared" si="0"/>
        <v>11541950</v>
      </c>
      <c r="G41" s="373">
        <v>486</v>
      </c>
      <c r="H41" s="379">
        <v>9955063</v>
      </c>
      <c r="I41" s="379">
        <v>212</v>
      </c>
      <c r="J41" s="399">
        <f t="shared" si="1"/>
        <v>46957.844339622643</v>
      </c>
      <c r="N41" s="588"/>
      <c r="P41" s="588"/>
      <c r="Q41" s="588"/>
    </row>
    <row r="42" spans="1:17" s="342" customFormat="1">
      <c r="A42" s="335">
        <v>31</v>
      </c>
      <c r="B42" s="330" t="s">
        <v>920</v>
      </c>
      <c r="C42" s="373">
        <v>239</v>
      </c>
      <c r="D42" s="373">
        <v>20280</v>
      </c>
      <c r="E42" s="373">
        <v>245</v>
      </c>
      <c r="F42" s="391">
        <f t="shared" si="0"/>
        <v>4968600</v>
      </c>
      <c r="G42" s="373">
        <v>234</v>
      </c>
      <c r="H42" s="379">
        <v>4524463</v>
      </c>
      <c r="I42" s="379">
        <v>210</v>
      </c>
      <c r="J42" s="399">
        <f t="shared" si="1"/>
        <v>21545.061904761904</v>
      </c>
      <c r="N42" s="588"/>
      <c r="P42" s="588"/>
      <c r="Q42" s="588"/>
    </row>
    <row r="43" spans="1:17" s="342" customFormat="1">
      <c r="A43" s="335">
        <v>32</v>
      </c>
      <c r="B43" s="330" t="s">
        <v>921</v>
      </c>
      <c r="C43" s="373">
        <v>298</v>
      </c>
      <c r="D43" s="373">
        <v>33679</v>
      </c>
      <c r="E43" s="373">
        <v>245</v>
      </c>
      <c r="F43" s="391">
        <f t="shared" si="0"/>
        <v>8251355</v>
      </c>
      <c r="G43" s="373">
        <v>290</v>
      </c>
      <c r="H43" s="379">
        <v>7554658</v>
      </c>
      <c r="I43" s="379">
        <v>210</v>
      </c>
      <c r="J43" s="399">
        <f t="shared" si="1"/>
        <v>35974.561904761904</v>
      </c>
      <c r="N43" s="588"/>
      <c r="P43" s="588"/>
      <c r="Q43" s="588"/>
    </row>
    <row r="44" spans="1:17">
      <c r="A44" s="335">
        <v>33</v>
      </c>
      <c r="B44" s="330" t="s">
        <v>922</v>
      </c>
      <c r="C44" s="375">
        <v>850</v>
      </c>
      <c r="D44" s="375">
        <v>69799</v>
      </c>
      <c r="E44" s="373">
        <v>245</v>
      </c>
      <c r="F44" s="391">
        <f t="shared" si="0"/>
        <v>17100755</v>
      </c>
      <c r="G44" s="375">
        <v>876</v>
      </c>
      <c r="H44" s="378">
        <v>14136027</v>
      </c>
      <c r="I44" s="378">
        <v>199</v>
      </c>
      <c r="J44" s="399">
        <f t="shared" si="1"/>
        <v>71035.31155778894</v>
      </c>
      <c r="N44" s="588"/>
      <c r="P44" s="588"/>
      <c r="Q44" s="588"/>
    </row>
    <row r="45" spans="1:17">
      <c r="A45" s="335">
        <v>34</v>
      </c>
      <c r="B45" s="330" t="s">
        <v>923</v>
      </c>
      <c r="C45" s="375">
        <v>504</v>
      </c>
      <c r="D45" s="375">
        <v>57707</v>
      </c>
      <c r="E45" s="373">
        <v>245</v>
      </c>
      <c r="F45" s="391">
        <f t="shared" si="0"/>
        <v>14138215</v>
      </c>
      <c r="G45" s="375">
        <v>520</v>
      </c>
      <c r="H45" s="378">
        <v>12401880</v>
      </c>
      <c r="I45" s="378">
        <v>199</v>
      </c>
      <c r="J45" s="399">
        <f t="shared" si="1"/>
        <v>62321.005025125625</v>
      </c>
      <c r="N45" s="588"/>
      <c r="P45" s="588"/>
      <c r="Q45" s="588"/>
    </row>
    <row r="46" spans="1:17">
      <c r="A46" s="335">
        <v>35</v>
      </c>
      <c r="B46" s="330" t="s">
        <v>924</v>
      </c>
      <c r="C46" s="375">
        <v>745</v>
      </c>
      <c r="D46" s="375">
        <v>111014</v>
      </c>
      <c r="E46" s="373">
        <v>245</v>
      </c>
      <c r="F46" s="391">
        <f t="shared" si="0"/>
        <v>27198430</v>
      </c>
      <c r="G46" s="375">
        <v>758</v>
      </c>
      <c r="H46" s="378">
        <v>25706885</v>
      </c>
      <c r="I46" s="378">
        <v>220</v>
      </c>
      <c r="J46" s="399">
        <f t="shared" si="1"/>
        <v>116849.47727272728</v>
      </c>
      <c r="N46" s="588"/>
      <c r="P46" s="588"/>
      <c r="Q46" s="588"/>
    </row>
    <row r="47" spans="1:17">
      <c r="A47" s="335">
        <v>36</v>
      </c>
      <c r="B47" s="330" t="s">
        <v>925</v>
      </c>
      <c r="C47" s="375">
        <v>526</v>
      </c>
      <c r="D47" s="375">
        <v>54784</v>
      </c>
      <c r="E47" s="373">
        <v>245</v>
      </c>
      <c r="F47" s="391">
        <f t="shared" si="0"/>
        <v>13422080</v>
      </c>
      <c r="G47" s="375">
        <v>522</v>
      </c>
      <c r="H47" s="378">
        <v>12214508</v>
      </c>
      <c r="I47" s="378">
        <v>203</v>
      </c>
      <c r="J47" s="399">
        <f t="shared" si="1"/>
        <v>60169.990147783254</v>
      </c>
      <c r="N47" s="588"/>
      <c r="P47" s="588"/>
      <c r="Q47" s="588"/>
    </row>
    <row r="48" spans="1:17">
      <c r="A48" s="335">
        <v>37</v>
      </c>
      <c r="B48" s="330" t="s">
        <v>926</v>
      </c>
      <c r="C48" s="375">
        <v>729</v>
      </c>
      <c r="D48" s="375">
        <v>62542</v>
      </c>
      <c r="E48" s="373">
        <v>245</v>
      </c>
      <c r="F48" s="391">
        <f t="shared" si="0"/>
        <v>15322790</v>
      </c>
      <c r="G48" s="375">
        <v>714</v>
      </c>
      <c r="H48" s="378">
        <v>13058369</v>
      </c>
      <c r="I48" s="378">
        <v>207</v>
      </c>
      <c r="J48" s="399">
        <f t="shared" si="1"/>
        <v>63083.908212560389</v>
      </c>
      <c r="N48" s="588"/>
      <c r="P48" s="588"/>
      <c r="Q48" s="588"/>
    </row>
    <row r="49" spans="1:17">
      <c r="A49" s="335">
        <v>38</v>
      </c>
      <c r="B49" s="330" t="s">
        <v>927</v>
      </c>
      <c r="C49" s="375">
        <v>742</v>
      </c>
      <c r="D49" s="375">
        <v>68263</v>
      </c>
      <c r="E49" s="373">
        <v>245</v>
      </c>
      <c r="F49" s="391">
        <f t="shared" si="0"/>
        <v>16724435</v>
      </c>
      <c r="G49" s="375">
        <v>759</v>
      </c>
      <c r="H49" s="378">
        <v>14719219</v>
      </c>
      <c r="I49" s="378">
        <v>208</v>
      </c>
      <c r="J49" s="399">
        <f t="shared" si="1"/>
        <v>70765.475961538468</v>
      </c>
      <c r="N49" s="588"/>
      <c r="P49" s="588"/>
      <c r="Q49" s="588"/>
    </row>
    <row r="50" spans="1:17">
      <c r="A50" s="668" t="s">
        <v>14</v>
      </c>
      <c r="B50" s="669"/>
      <c r="C50" s="375">
        <v>30404</v>
      </c>
      <c r="D50" s="375">
        <f>SUM(D12:D49)</f>
        <v>3506521</v>
      </c>
      <c r="E50" s="373">
        <v>245</v>
      </c>
      <c r="F50" s="391">
        <f t="shared" si="0"/>
        <v>859097645</v>
      </c>
      <c r="G50" s="375">
        <f>SUM(G12:G49)</f>
        <v>30934</v>
      </c>
      <c r="H50" s="378">
        <f>SUM(H12:H49)</f>
        <v>733723604</v>
      </c>
      <c r="I50" s="378">
        <v>206</v>
      </c>
      <c r="J50" s="399">
        <f t="shared" si="1"/>
        <v>3561765.0679611652</v>
      </c>
    </row>
    <row r="51" spans="1:17">
      <c r="A51" s="11"/>
      <c r="B51" s="30"/>
      <c r="C51" s="30"/>
      <c r="D51" s="21"/>
      <c r="E51" s="21"/>
      <c r="F51" s="21"/>
      <c r="G51" s="21"/>
      <c r="H51" s="21"/>
      <c r="I51" s="21"/>
      <c r="J51" s="21"/>
    </row>
    <row r="52" spans="1:17">
      <c r="A52" s="789" t="s">
        <v>706</v>
      </c>
      <c r="B52" s="789"/>
      <c r="C52" s="789"/>
      <c r="D52" s="789"/>
      <c r="E52" s="789"/>
      <c r="F52" s="789"/>
      <c r="G52" s="789"/>
      <c r="H52" s="789"/>
      <c r="I52" s="21"/>
      <c r="J52" s="21"/>
      <c r="L52" s="15">
        <f>I50-E50</f>
        <v>-39</v>
      </c>
    </row>
    <row r="54" spans="1:17">
      <c r="A54" s="790"/>
      <c r="B54" s="790"/>
      <c r="C54" s="790"/>
      <c r="D54" s="790"/>
      <c r="E54" s="790"/>
      <c r="F54" s="790"/>
      <c r="G54" s="790"/>
      <c r="H54" s="790"/>
      <c r="I54" s="790"/>
      <c r="J54" s="790"/>
    </row>
    <row r="56" spans="1:17">
      <c r="G56" s="719" t="s">
        <v>885</v>
      </c>
      <c r="H56" s="719"/>
      <c r="I56" s="719"/>
      <c r="J56" s="719"/>
      <c r="K56" s="719"/>
    </row>
    <row r="57" spans="1:17">
      <c r="G57" s="719"/>
      <c r="H57" s="719"/>
      <c r="I57" s="719"/>
      <c r="J57" s="719"/>
      <c r="K57" s="719"/>
    </row>
    <row r="58" spans="1:17">
      <c r="G58" s="719"/>
      <c r="H58" s="719"/>
      <c r="I58" s="719"/>
      <c r="J58" s="719"/>
      <c r="K58" s="719"/>
    </row>
    <row r="59" spans="1:17">
      <c r="G59" s="719"/>
      <c r="H59" s="719"/>
      <c r="I59" s="719"/>
      <c r="J59" s="719"/>
      <c r="K59" s="719"/>
    </row>
  </sheetData>
  <mergeCells count="14">
    <mergeCell ref="G56:K59"/>
    <mergeCell ref="E1:I1"/>
    <mergeCell ref="A2:J2"/>
    <mergeCell ref="A3:J3"/>
    <mergeCell ref="A5:J5"/>
    <mergeCell ref="A8:B8"/>
    <mergeCell ref="H8:J8"/>
    <mergeCell ref="A54:J54"/>
    <mergeCell ref="A9:A10"/>
    <mergeCell ref="B9:B10"/>
    <mergeCell ref="C9:F9"/>
    <mergeCell ref="G9:J9"/>
    <mergeCell ref="A52:H52"/>
    <mergeCell ref="A50:B50"/>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P58"/>
  <sheetViews>
    <sheetView zoomScaleSheetLayoutView="90" workbookViewId="0">
      <selection activeCell="N38" sqref="N38"/>
    </sheetView>
  </sheetViews>
  <sheetFormatPr defaultColWidth="9.140625" defaultRowHeight="12.75"/>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c r="E1" s="708"/>
      <c r="F1" s="708"/>
      <c r="G1" s="708"/>
      <c r="H1" s="708"/>
      <c r="I1" s="708"/>
      <c r="J1" s="127" t="s">
        <v>352</v>
      </c>
    </row>
    <row r="2" spans="1:16" customFormat="1" ht="15">
      <c r="A2" s="782" t="s">
        <v>0</v>
      </c>
      <c r="B2" s="782"/>
      <c r="C2" s="782"/>
      <c r="D2" s="782"/>
      <c r="E2" s="782"/>
      <c r="F2" s="782"/>
      <c r="G2" s="782"/>
      <c r="H2" s="782"/>
      <c r="I2" s="782"/>
      <c r="J2" s="782"/>
    </row>
    <row r="3" spans="1:16" customFormat="1" ht="20.25">
      <c r="A3" s="705" t="s">
        <v>734</v>
      </c>
      <c r="B3" s="705"/>
      <c r="C3" s="705"/>
      <c r="D3" s="705"/>
      <c r="E3" s="705"/>
      <c r="F3" s="705"/>
      <c r="G3" s="705"/>
      <c r="H3" s="705"/>
      <c r="I3" s="705"/>
      <c r="J3" s="705"/>
    </row>
    <row r="4" spans="1:16" customFormat="1" ht="14.25" customHeight="1"/>
    <row r="5" spans="1:16" ht="19.5" customHeight="1">
      <c r="A5" s="783" t="s">
        <v>795</v>
      </c>
      <c r="B5" s="783"/>
      <c r="C5" s="783"/>
      <c r="D5" s="783"/>
      <c r="E5" s="783"/>
      <c r="F5" s="783"/>
      <c r="G5" s="783"/>
      <c r="H5" s="783"/>
      <c r="I5" s="783"/>
      <c r="J5" s="783"/>
    </row>
    <row r="6" spans="1:16" ht="13.5" customHeight="1">
      <c r="A6" s="1"/>
      <c r="B6" s="1"/>
      <c r="C6" s="1"/>
      <c r="D6" s="1"/>
      <c r="E6" s="1"/>
      <c r="F6" s="1"/>
      <c r="G6" s="1"/>
      <c r="H6" s="1"/>
      <c r="I6" s="1"/>
      <c r="J6" s="1"/>
    </row>
    <row r="7" spans="1:16" ht="0.75" customHeight="1"/>
    <row r="8" spans="1:16">
      <c r="A8" s="707" t="s">
        <v>930</v>
      </c>
      <c r="B8" s="707"/>
      <c r="C8" s="31"/>
      <c r="H8" s="775" t="s">
        <v>1132</v>
      </c>
      <c r="I8" s="775"/>
      <c r="J8" s="775"/>
    </row>
    <row r="9" spans="1:16">
      <c r="A9" s="688" t="s">
        <v>2</v>
      </c>
      <c r="B9" s="688" t="s">
        <v>3</v>
      </c>
      <c r="C9" s="668" t="s">
        <v>793</v>
      </c>
      <c r="D9" s="699"/>
      <c r="E9" s="699"/>
      <c r="F9" s="669"/>
      <c r="G9" s="668" t="s">
        <v>96</v>
      </c>
      <c r="H9" s="699"/>
      <c r="I9" s="699"/>
      <c r="J9" s="669"/>
      <c r="O9" s="19"/>
      <c r="P9" s="21"/>
    </row>
    <row r="10" spans="1:16" ht="77.45" customHeight="1">
      <c r="A10" s="688"/>
      <c r="B10" s="688"/>
      <c r="C10" s="5" t="s">
        <v>174</v>
      </c>
      <c r="D10" s="5" t="s">
        <v>12</v>
      </c>
      <c r="E10" s="241" t="s">
        <v>813</v>
      </c>
      <c r="F10" s="7" t="s">
        <v>191</v>
      </c>
      <c r="G10" s="5" t="s">
        <v>174</v>
      </c>
      <c r="H10" s="25" t="s">
        <v>13</v>
      </c>
      <c r="I10" s="98" t="s">
        <v>704</v>
      </c>
      <c r="J10" s="5" t="s">
        <v>705</v>
      </c>
    </row>
    <row r="11" spans="1:16">
      <c r="A11" s="5">
        <v>1</v>
      </c>
      <c r="B11" s="5">
        <v>2</v>
      </c>
      <c r="C11" s="5">
        <v>3</v>
      </c>
      <c r="D11" s="5">
        <v>4</v>
      </c>
      <c r="E11" s="5">
        <v>5</v>
      </c>
      <c r="F11" s="7">
        <v>6</v>
      </c>
      <c r="G11" s="5">
        <v>7</v>
      </c>
      <c r="H11" s="95">
        <v>8</v>
      </c>
      <c r="I11" s="5">
        <v>9</v>
      </c>
      <c r="J11" s="5">
        <v>10</v>
      </c>
    </row>
    <row r="12" spans="1:16" s="342" customFormat="1">
      <c r="A12" s="343">
        <v>1</v>
      </c>
      <c r="B12" s="146" t="s">
        <v>890</v>
      </c>
      <c r="C12" s="339"/>
      <c r="D12" s="339"/>
      <c r="E12" s="339"/>
      <c r="F12" s="340"/>
      <c r="G12" s="339"/>
      <c r="H12" s="338"/>
      <c r="I12" s="338"/>
      <c r="J12" s="338"/>
    </row>
    <row r="13" spans="1:16" s="342" customFormat="1">
      <c r="A13" s="343">
        <v>2</v>
      </c>
      <c r="B13" s="146" t="s">
        <v>891</v>
      </c>
      <c r="C13" s="339"/>
      <c r="D13" s="339"/>
      <c r="E13" s="339"/>
      <c r="F13" s="340"/>
      <c r="G13" s="339"/>
      <c r="H13" s="338"/>
      <c r="I13" s="338"/>
      <c r="J13" s="338"/>
    </row>
    <row r="14" spans="1:16" s="342" customFormat="1">
      <c r="A14" s="343">
        <v>3</v>
      </c>
      <c r="B14" s="146" t="s">
        <v>892</v>
      </c>
      <c r="C14" s="339"/>
      <c r="D14" s="339"/>
      <c r="E14" s="339"/>
      <c r="F14" s="340"/>
      <c r="G14" s="339"/>
      <c r="H14" s="338"/>
      <c r="I14" s="338"/>
      <c r="J14" s="338"/>
    </row>
    <row r="15" spans="1:16" s="342" customFormat="1">
      <c r="A15" s="343">
        <v>4</v>
      </c>
      <c r="B15" s="146" t="s">
        <v>893</v>
      </c>
      <c r="C15" s="339"/>
      <c r="D15" s="339"/>
      <c r="E15" s="339"/>
      <c r="F15" s="340"/>
      <c r="G15" s="339"/>
      <c r="H15" s="338"/>
      <c r="I15" s="338"/>
      <c r="J15" s="338"/>
    </row>
    <row r="16" spans="1:16" s="342" customFormat="1">
      <c r="A16" s="343">
        <v>5</v>
      </c>
      <c r="B16" s="146" t="s">
        <v>894</v>
      </c>
      <c r="C16" s="339"/>
      <c r="D16" s="339"/>
      <c r="E16" s="339"/>
      <c r="F16" s="340"/>
      <c r="G16" s="339"/>
      <c r="H16" s="338"/>
      <c r="I16" s="338"/>
      <c r="J16" s="338"/>
    </row>
    <row r="17" spans="1:10" s="342" customFormat="1">
      <c r="A17" s="343">
        <v>6</v>
      </c>
      <c r="B17" s="146" t="s">
        <v>895</v>
      </c>
      <c r="C17" s="339"/>
      <c r="D17" s="339"/>
      <c r="E17" s="339"/>
      <c r="F17" s="340"/>
      <c r="G17" s="339"/>
      <c r="H17" s="338"/>
      <c r="I17" s="338"/>
      <c r="J17" s="338"/>
    </row>
    <row r="18" spans="1:10" s="342" customFormat="1">
      <c r="A18" s="343">
        <v>7</v>
      </c>
      <c r="B18" s="146" t="s">
        <v>896</v>
      </c>
      <c r="C18" s="339"/>
      <c r="D18" s="339"/>
      <c r="E18" s="339"/>
      <c r="F18" s="340"/>
      <c r="G18" s="339"/>
      <c r="H18" s="338"/>
      <c r="I18" s="338"/>
      <c r="J18" s="338"/>
    </row>
    <row r="19" spans="1:10" s="342" customFormat="1">
      <c r="A19" s="343">
        <v>8</v>
      </c>
      <c r="B19" s="146" t="s">
        <v>897</v>
      </c>
      <c r="C19" s="339"/>
      <c r="D19" s="339"/>
      <c r="E19" s="339"/>
      <c r="F19" s="340"/>
      <c r="G19" s="339"/>
      <c r="H19" s="338"/>
      <c r="I19" s="338"/>
      <c r="J19" s="338"/>
    </row>
    <row r="20" spans="1:10" s="342" customFormat="1">
      <c r="A20" s="343">
        <v>9</v>
      </c>
      <c r="B20" s="146" t="s">
        <v>898</v>
      </c>
      <c r="C20" s="339"/>
      <c r="D20" s="339"/>
      <c r="E20" s="339"/>
      <c r="F20" s="340"/>
      <c r="G20" s="339"/>
      <c r="H20" s="338"/>
      <c r="I20" s="338"/>
      <c r="J20" s="338"/>
    </row>
    <row r="21" spans="1:10" s="342" customFormat="1">
      <c r="A21" s="343">
        <v>10</v>
      </c>
      <c r="B21" s="146" t="s">
        <v>899</v>
      </c>
      <c r="C21" s="339"/>
      <c r="D21" s="339"/>
      <c r="E21" s="339"/>
      <c r="F21" s="340"/>
      <c r="G21" s="339"/>
      <c r="H21" s="338"/>
      <c r="I21" s="338"/>
      <c r="J21" s="338"/>
    </row>
    <row r="22" spans="1:10" s="342" customFormat="1">
      <c r="A22" s="343">
        <v>11</v>
      </c>
      <c r="B22" s="146" t="s">
        <v>900</v>
      </c>
      <c r="C22" s="339"/>
      <c r="D22" s="339"/>
      <c r="E22" s="339"/>
      <c r="F22" s="340"/>
      <c r="G22" s="339"/>
      <c r="H22" s="338"/>
      <c r="I22" s="338"/>
      <c r="J22" s="338"/>
    </row>
    <row r="23" spans="1:10" s="342" customFormat="1">
      <c r="A23" s="343">
        <v>12</v>
      </c>
      <c r="B23" s="146" t="s">
        <v>901</v>
      </c>
      <c r="C23" s="339"/>
      <c r="D23" s="339"/>
      <c r="E23" s="339"/>
      <c r="F23" s="340"/>
      <c r="G23" s="339"/>
      <c r="H23" s="338"/>
      <c r="I23" s="338"/>
      <c r="J23" s="338"/>
    </row>
    <row r="24" spans="1:10" s="342" customFormat="1">
      <c r="A24" s="343">
        <v>13</v>
      </c>
      <c r="B24" s="146" t="s">
        <v>902</v>
      </c>
      <c r="C24" s="339"/>
      <c r="D24" s="339"/>
      <c r="E24" s="339"/>
      <c r="F24" s="340"/>
      <c r="G24" s="339"/>
      <c r="H24" s="338"/>
      <c r="I24" s="338"/>
      <c r="J24" s="338"/>
    </row>
    <row r="25" spans="1:10" s="342" customFormat="1">
      <c r="A25" s="343">
        <v>14</v>
      </c>
      <c r="B25" s="146" t="s">
        <v>903</v>
      </c>
      <c r="C25" s="339"/>
      <c r="D25" s="339"/>
      <c r="E25" s="339"/>
      <c r="F25" s="340"/>
      <c r="G25" s="339"/>
      <c r="H25" s="338"/>
      <c r="I25" s="338"/>
      <c r="J25" s="338"/>
    </row>
    <row r="26" spans="1:10" s="342" customFormat="1">
      <c r="A26" s="343">
        <v>15</v>
      </c>
      <c r="B26" s="146" t="s">
        <v>904</v>
      </c>
      <c r="C26" s="339"/>
      <c r="D26" s="339"/>
      <c r="E26" s="339"/>
      <c r="F26" s="340"/>
      <c r="G26" s="339"/>
      <c r="H26" s="338"/>
      <c r="I26" s="338"/>
      <c r="J26" s="338"/>
    </row>
    <row r="27" spans="1:10" s="342" customFormat="1">
      <c r="A27" s="343">
        <v>16</v>
      </c>
      <c r="B27" s="146" t="s">
        <v>905</v>
      </c>
      <c r="C27" s="339"/>
      <c r="D27" s="339"/>
      <c r="E27" s="339"/>
      <c r="F27" s="340"/>
      <c r="G27" s="339"/>
      <c r="H27" s="338"/>
      <c r="I27" s="338"/>
      <c r="J27" s="338"/>
    </row>
    <row r="28" spans="1:10" s="342" customFormat="1">
      <c r="A28" s="343">
        <v>17</v>
      </c>
      <c r="B28" s="146" t="s">
        <v>906</v>
      </c>
      <c r="C28" s="339"/>
      <c r="D28" s="339"/>
      <c r="E28" s="339"/>
      <c r="F28" s="340"/>
      <c r="G28" s="339"/>
      <c r="H28" s="338"/>
      <c r="I28" s="338"/>
      <c r="J28" s="338"/>
    </row>
    <row r="29" spans="1:10" s="342" customFormat="1">
      <c r="A29" s="343">
        <v>18</v>
      </c>
      <c r="B29" s="146" t="s">
        <v>907</v>
      </c>
      <c r="C29" s="339"/>
      <c r="D29" s="339"/>
      <c r="E29" s="339"/>
      <c r="F29" s="340"/>
      <c r="G29" s="339"/>
      <c r="H29" s="338"/>
      <c r="I29" s="338"/>
      <c r="J29" s="338"/>
    </row>
    <row r="30" spans="1:10" s="342" customFormat="1">
      <c r="A30" s="343">
        <v>19</v>
      </c>
      <c r="B30" s="146" t="s">
        <v>908</v>
      </c>
      <c r="C30" s="339"/>
      <c r="D30" s="339"/>
      <c r="E30" s="339"/>
      <c r="F30" s="340"/>
      <c r="G30" s="339"/>
      <c r="H30" s="338"/>
      <c r="I30" s="338"/>
      <c r="J30" s="338"/>
    </row>
    <row r="31" spans="1:10" s="342" customFormat="1">
      <c r="A31" s="343">
        <v>20</v>
      </c>
      <c r="B31" s="146" t="s">
        <v>909</v>
      </c>
      <c r="C31" s="339"/>
      <c r="D31" s="339"/>
      <c r="E31" s="339"/>
      <c r="F31" s="340"/>
      <c r="G31" s="339"/>
      <c r="H31" s="338"/>
      <c r="I31" s="338"/>
      <c r="J31" s="338"/>
    </row>
    <row r="32" spans="1:10" s="342" customFormat="1">
      <c r="A32" s="343">
        <v>21</v>
      </c>
      <c r="B32" s="146" t="s">
        <v>910</v>
      </c>
      <c r="C32" s="339"/>
      <c r="D32" s="339"/>
      <c r="E32" s="339"/>
      <c r="F32" s="340"/>
      <c r="G32" s="339"/>
      <c r="H32" s="338"/>
      <c r="I32" s="338"/>
      <c r="J32" s="338"/>
    </row>
    <row r="33" spans="1:10" s="342" customFormat="1">
      <c r="A33" s="343">
        <v>22</v>
      </c>
      <c r="B33" s="146" t="s">
        <v>911</v>
      </c>
      <c r="C33" s="339"/>
      <c r="D33" s="339"/>
      <c r="E33" s="339"/>
      <c r="F33" s="340"/>
      <c r="G33" s="339"/>
      <c r="H33" s="338"/>
      <c r="I33" s="338"/>
      <c r="J33" s="338"/>
    </row>
    <row r="34" spans="1:10" s="342" customFormat="1">
      <c r="A34" s="343">
        <v>23</v>
      </c>
      <c r="B34" s="146" t="s">
        <v>912</v>
      </c>
      <c r="C34" s="339"/>
      <c r="D34" s="339"/>
      <c r="E34" s="339"/>
      <c r="F34" s="340"/>
      <c r="G34" s="339"/>
      <c r="H34" s="338"/>
      <c r="I34" s="338"/>
      <c r="J34" s="338"/>
    </row>
    <row r="35" spans="1:10" s="342" customFormat="1">
      <c r="A35" s="343">
        <v>24</v>
      </c>
      <c r="B35" s="146" t="s">
        <v>913</v>
      </c>
      <c r="C35" s="339"/>
      <c r="D35" s="339"/>
      <c r="E35" s="339"/>
      <c r="F35" s="340"/>
      <c r="G35" s="339"/>
      <c r="H35" s="338"/>
      <c r="I35" s="338"/>
      <c r="J35" s="338"/>
    </row>
    <row r="36" spans="1:10" s="342" customFormat="1">
      <c r="A36" s="343">
        <v>25</v>
      </c>
      <c r="B36" s="146" t="s">
        <v>914</v>
      </c>
      <c r="C36" s="339"/>
      <c r="D36" s="339"/>
      <c r="E36" s="339"/>
      <c r="F36" s="340"/>
      <c r="G36" s="339"/>
      <c r="H36" s="338"/>
      <c r="I36" s="338"/>
      <c r="J36" s="338"/>
    </row>
    <row r="37" spans="1:10" s="342" customFormat="1">
      <c r="A37" s="343">
        <v>26</v>
      </c>
      <c r="B37" s="146" t="s">
        <v>915</v>
      </c>
      <c r="C37" s="339"/>
      <c r="D37" s="339"/>
      <c r="E37" s="339"/>
      <c r="F37" s="340"/>
      <c r="G37" s="339"/>
      <c r="H37" s="338"/>
      <c r="I37" s="338"/>
      <c r="J37" s="338"/>
    </row>
    <row r="38" spans="1:10" s="342" customFormat="1">
      <c r="A38" s="343">
        <v>27</v>
      </c>
      <c r="B38" s="146" t="s">
        <v>916</v>
      </c>
      <c r="C38" s="339"/>
      <c r="D38" s="339"/>
      <c r="E38" s="339"/>
      <c r="F38" s="340"/>
      <c r="G38" s="339"/>
      <c r="H38" s="338"/>
      <c r="I38" s="338"/>
      <c r="J38" s="338"/>
    </row>
    <row r="39" spans="1:10" s="342" customFormat="1">
      <c r="A39" s="343">
        <v>28</v>
      </c>
      <c r="B39" s="146" t="s">
        <v>917</v>
      </c>
      <c r="C39" s="339"/>
      <c r="D39" s="339"/>
      <c r="E39" s="339"/>
      <c r="F39" s="340"/>
      <c r="G39" s="339"/>
      <c r="H39" s="338"/>
      <c r="I39" s="338"/>
      <c r="J39" s="338"/>
    </row>
    <row r="40" spans="1:10" s="342" customFormat="1">
      <c r="A40" s="335">
        <v>29</v>
      </c>
      <c r="B40" s="330" t="s">
        <v>918</v>
      </c>
      <c r="C40" s="339"/>
      <c r="D40" s="339"/>
      <c r="E40" s="339"/>
      <c r="F40" s="340"/>
      <c r="G40" s="339"/>
      <c r="H40" s="338"/>
      <c r="I40" s="338"/>
      <c r="J40" s="338"/>
    </row>
    <row r="41" spans="1:10" s="342" customFormat="1">
      <c r="A41" s="335">
        <v>30</v>
      </c>
      <c r="B41" s="330" t="s">
        <v>919</v>
      </c>
      <c r="C41" s="339"/>
      <c r="D41" s="339"/>
      <c r="E41" s="339"/>
      <c r="F41" s="340"/>
      <c r="G41" s="339"/>
      <c r="H41" s="338"/>
      <c r="I41" s="338"/>
      <c r="J41" s="338"/>
    </row>
    <row r="42" spans="1:10" s="342" customFormat="1">
      <c r="A42" s="335">
        <v>31</v>
      </c>
      <c r="B42" s="330" t="s">
        <v>920</v>
      </c>
      <c r="C42" s="339"/>
      <c r="D42" s="339"/>
      <c r="E42" s="339"/>
      <c r="F42" s="340"/>
      <c r="G42" s="339"/>
      <c r="H42" s="338"/>
      <c r="I42" s="338"/>
      <c r="J42" s="338"/>
    </row>
    <row r="43" spans="1:10" s="342" customFormat="1">
      <c r="A43" s="335">
        <v>32</v>
      </c>
      <c r="B43" s="330" t="s">
        <v>921</v>
      </c>
      <c r="C43" s="339"/>
      <c r="D43" s="339"/>
      <c r="E43" s="339"/>
      <c r="F43" s="340"/>
      <c r="G43" s="339"/>
      <c r="H43" s="338"/>
      <c r="I43" s="338"/>
      <c r="J43" s="338"/>
    </row>
    <row r="44" spans="1:10">
      <c r="A44" s="335">
        <v>33</v>
      </c>
      <c r="B44" s="330" t="s">
        <v>922</v>
      </c>
      <c r="C44" s="19">
        <v>40</v>
      </c>
      <c r="D44" s="19">
        <v>2000</v>
      </c>
      <c r="E44" s="19">
        <v>311</v>
      </c>
      <c r="F44" s="97">
        <f>D44*E44</f>
        <v>622000</v>
      </c>
      <c r="G44" s="19">
        <v>40</v>
      </c>
      <c r="H44" s="28">
        <v>359580</v>
      </c>
      <c r="I44" s="28">
        <v>192</v>
      </c>
      <c r="J44" s="405">
        <f>H44/I44</f>
        <v>1872.8125</v>
      </c>
    </row>
    <row r="45" spans="1:10">
      <c r="A45" s="335">
        <v>34</v>
      </c>
      <c r="B45" s="330" t="s">
        <v>923</v>
      </c>
      <c r="C45" s="19"/>
      <c r="D45" s="19"/>
      <c r="E45" s="19"/>
      <c r="F45" s="27"/>
      <c r="G45" s="19"/>
      <c r="H45" s="28"/>
      <c r="I45" s="28"/>
      <c r="J45" s="28"/>
    </row>
    <row r="46" spans="1:10">
      <c r="A46" s="335">
        <v>35</v>
      </c>
      <c r="B46" s="330" t="s">
        <v>924</v>
      </c>
      <c r="C46" s="19"/>
      <c r="D46" s="19"/>
      <c r="E46" s="19" t="s">
        <v>10</v>
      </c>
      <c r="F46" s="27"/>
      <c r="G46" s="19"/>
      <c r="H46" s="28"/>
      <c r="I46" s="28"/>
      <c r="J46" s="28"/>
    </row>
    <row r="47" spans="1:10">
      <c r="A47" s="335">
        <v>36</v>
      </c>
      <c r="B47" s="330" t="s">
        <v>925</v>
      </c>
      <c r="C47" s="19"/>
      <c r="D47" s="19"/>
      <c r="E47" s="19"/>
      <c r="F47" s="27"/>
      <c r="G47" s="19"/>
      <c r="H47" s="28"/>
      <c r="I47" s="28"/>
      <c r="J47" s="28"/>
    </row>
    <row r="48" spans="1:10">
      <c r="A48" s="335">
        <v>37</v>
      </c>
      <c r="B48" s="330" t="s">
        <v>926</v>
      </c>
      <c r="C48" s="19"/>
      <c r="D48" s="19"/>
      <c r="E48" s="19"/>
      <c r="F48" s="27"/>
      <c r="G48" s="19"/>
      <c r="H48" s="28"/>
      <c r="I48" s="28"/>
      <c r="J48" s="28"/>
    </row>
    <row r="49" spans="1:11">
      <c r="A49" s="335">
        <v>38</v>
      </c>
      <c r="B49" s="330" t="s">
        <v>927</v>
      </c>
      <c r="C49" s="19"/>
      <c r="D49" s="19"/>
      <c r="E49" s="19"/>
      <c r="F49" s="27"/>
      <c r="G49" s="19"/>
      <c r="H49" s="28"/>
      <c r="I49" s="28"/>
      <c r="J49" s="28"/>
    </row>
    <row r="50" spans="1:11">
      <c r="A50" s="668" t="s">
        <v>14</v>
      </c>
      <c r="B50" s="669"/>
      <c r="C50" s="29"/>
      <c r="D50" s="19"/>
      <c r="E50" s="19"/>
      <c r="F50" s="27"/>
      <c r="G50" s="19"/>
      <c r="H50" s="28"/>
      <c r="I50" s="28"/>
      <c r="J50" s="28"/>
    </row>
    <row r="51" spans="1:11">
      <c r="A51" s="11"/>
      <c r="B51" s="30"/>
      <c r="C51" s="30"/>
      <c r="D51" s="21"/>
      <c r="E51" s="21"/>
      <c r="F51" s="21"/>
      <c r="G51" s="21"/>
      <c r="H51" s="21"/>
      <c r="I51" s="21"/>
      <c r="J51" s="21"/>
    </row>
    <row r="52" spans="1:11">
      <c r="A52" s="789" t="s">
        <v>706</v>
      </c>
      <c r="B52" s="789"/>
      <c r="C52" s="789"/>
      <c r="D52" s="789"/>
      <c r="E52" s="789"/>
      <c r="F52" s="789"/>
      <c r="G52" s="789"/>
      <c r="H52" s="789"/>
      <c r="I52" s="21"/>
      <c r="J52" s="21"/>
    </row>
    <row r="55" spans="1:11" ht="13.15" customHeight="1">
      <c r="G55" s="719" t="s">
        <v>885</v>
      </c>
      <c r="H55" s="719"/>
      <c r="I55" s="719"/>
      <c r="J55" s="719"/>
      <c r="K55" s="719"/>
    </row>
    <row r="56" spans="1:11" ht="13.15" customHeight="1">
      <c r="G56" s="719"/>
      <c r="H56" s="719"/>
      <c r="I56" s="719"/>
      <c r="J56" s="719"/>
      <c r="K56" s="719"/>
    </row>
    <row r="57" spans="1:11" ht="13.15" customHeight="1">
      <c r="G57" s="719"/>
      <c r="H57" s="719"/>
      <c r="I57" s="719"/>
      <c r="J57" s="719"/>
      <c r="K57" s="719"/>
    </row>
    <row r="58" spans="1:11" ht="13.15" customHeight="1">
      <c r="G58" s="719"/>
      <c r="H58" s="719"/>
      <c r="I58" s="719"/>
      <c r="J58" s="719"/>
      <c r="K58" s="719"/>
    </row>
  </sheetData>
  <mergeCells count="13">
    <mergeCell ref="G55:K58"/>
    <mergeCell ref="A9:A10"/>
    <mergeCell ref="B9:B10"/>
    <mergeCell ref="C9:F9"/>
    <mergeCell ref="G9:J9"/>
    <mergeCell ref="A52:H52"/>
    <mergeCell ref="A50:B50"/>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P58"/>
  <sheetViews>
    <sheetView topLeftCell="C37" zoomScaleSheetLayoutView="90" workbookViewId="0">
      <selection activeCell="P20" sqref="P20"/>
    </sheetView>
  </sheetViews>
  <sheetFormatPr defaultColWidth="9.140625" defaultRowHeight="12.75"/>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c r="E1" s="708"/>
      <c r="F1" s="708"/>
      <c r="G1" s="708"/>
      <c r="H1" s="708"/>
      <c r="I1" s="708"/>
      <c r="J1" s="127" t="s">
        <v>351</v>
      </c>
    </row>
    <row r="2" spans="1:16" customFormat="1" ht="15">
      <c r="A2" s="782" t="s">
        <v>0</v>
      </c>
      <c r="B2" s="782"/>
      <c r="C2" s="782"/>
      <c r="D2" s="782"/>
      <c r="E2" s="782"/>
      <c r="F2" s="782"/>
      <c r="G2" s="782"/>
      <c r="H2" s="782"/>
      <c r="I2" s="782"/>
      <c r="J2" s="782"/>
    </row>
    <row r="3" spans="1:16" customFormat="1" ht="20.25">
      <c r="A3" s="705" t="s">
        <v>734</v>
      </c>
      <c r="B3" s="705"/>
      <c r="C3" s="705"/>
      <c r="D3" s="705"/>
      <c r="E3" s="705"/>
      <c r="F3" s="705"/>
      <c r="G3" s="705"/>
      <c r="H3" s="705"/>
      <c r="I3" s="705"/>
      <c r="J3" s="705"/>
    </row>
    <row r="4" spans="1:16" customFormat="1" ht="14.25" customHeight="1"/>
    <row r="5" spans="1:16" ht="31.5" customHeight="1">
      <c r="A5" s="783" t="s">
        <v>796</v>
      </c>
      <c r="B5" s="783"/>
      <c r="C5" s="783"/>
      <c r="D5" s="783"/>
      <c r="E5" s="783"/>
      <c r="F5" s="783"/>
      <c r="G5" s="783"/>
      <c r="H5" s="783"/>
      <c r="I5" s="783"/>
      <c r="J5" s="783"/>
    </row>
    <row r="6" spans="1:16" ht="13.5" customHeight="1">
      <c r="A6" s="1"/>
      <c r="B6" s="1"/>
      <c r="C6" s="1"/>
      <c r="D6" s="1"/>
      <c r="E6" s="1"/>
      <c r="F6" s="1"/>
      <c r="G6" s="1"/>
      <c r="H6" s="1"/>
      <c r="I6" s="1"/>
      <c r="J6" s="1"/>
    </row>
    <row r="7" spans="1:16" ht="0.75" customHeight="1"/>
    <row r="8" spans="1:16">
      <c r="A8" s="707" t="s">
        <v>931</v>
      </c>
      <c r="B8" s="707"/>
      <c r="C8" s="31"/>
      <c r="H8" s="775" t="s">
        <v>1132</v>
      </c>
      <c r="I8" s="775"/>
      <c r="J8" s="775"/>
    </row>
    <row r="9" spans="1:16">
      <c r="A9" s="688" t="s">
        <v>2</v>
      </c>
      <c r="B9" s="688" t="s">
        <v>3</v>
      </c>
      <c r="C9" s="668" t="s">
        <v>793</v>
      </c>
      <c r="D9" s="699"/>
      <c r="E9" s="699"/>
      <c r="F9" s="669"/>
      <c r="G9" s="668" t="s">
        <v>96</v>
      </c>
      <c r="H9" s="699"/>
      <c r="I9" s="699"/>
      <c r="J9" s="669"/>
      <c r="O9" s="19"/>
      <c r="P9" s="21"/>
    </row>
    <row r="10" spans="1:16" ht="53.25" customHeight="1">
      <c r="A10" s="688"/>
      <c r="B10" s="688"/>
      <c r="C10" s="5" t="s">
        <v>174</v>
      </c>
      <c r="D10" s="5" t="s">
        <v>12</v>
      </c>
      <c r="E10" s="241" t="s">
        <v>353</v>
      </c>
      <c r="F10" s="7" t="s">
        <v>191</v>
      </c>
      <c r="G10" s="5" t="s">
        <v>174</v>
      </c>
      <c r="H10" s="25" t="s">
        <v>13</v>
      </c>
      <c r="I10" s="98" t="s">
        <v>704</v>
      </c>
      <c r="J10" s="5" t="s">
        <v>705</v>
      </c>
    </row>
    <row r="11" spans="1:16">
      <c r="A11" s="5">
        <v>1</v>
      </c>
      <c r="B11" s="5">
        <v>2</v>
      </c>
      <c r="C11" s="5">
        <v>3</v>
      </c>
      <c r="D11" s="5">
        <v>4</v>
      </c>
      <c r="E11" s="5">
        <v>5</v>
      </c>
      <c r="F11" s="7">
        <v>6</v>
      </c>
      <c r="G11" s="5">
        <v>7</v>
      </c>
      <c r="H11" s="95">
        <v>8</v>
      </c>
      <c r="I11" s="5">
        <v>9</v>
      </c>
      <c r="J11" s="5">
        <v>10</v>
      </c>
    </row>
    <row r="12" spans="1:16" s="342" customFormat="1">
      <c r="A12" s="343">
        <v>1</v>
      </c>
      <c r="B12" s="146" t="s">
        <v>890</v>
      </c>
      <c r="C12" s="347" t="s">
        <v>937</v>
      </c>
      <c r="D12" s="347" t="s">
        <v>937</v>
      </c>
      <c r="E12" s="347" t="s">
        <v>937</v>
      </c>
      <c r="F12" s="347" t="s">
        <v>937</v>
      </c>
      <c r="G12" s="347" t="s">
        <v>937</v>
      </c>
      <c r="H12" s="347" t="s">
        <v>937</v>
      </c>
      <c r="I12" s="347" t="s">
        <v>937</v>
      </c>
      <c r="J12" s="347" t="s">
        <v>937</v>
      </c>
    </row>
    <row r="13" spans="1:16" s="342" customFormat="1">
      <c r="A13" s="343">
        <v>2</v>
      </c>
      <c r="B13" s="146" t="s">
        <v>891</v>
      </c>
      <c r="C13" s="347" t="s">
        <v>937</v>
      </c>
      <c r="D13" s="347" t="s">
        <v>937</v>
      </c>
      <c r="E13" s="347" t="s">
        <v>937</v>
      </c>
      <c r="F13" s="347" t="s">
        <v>937</v>
      </c>
      <c r="G13" s="347" t="s">
        <v>937</v>
      </c>
      <c r="H13" s="347" t="s">
        <v>937</v>
      </c>
      <c r="I13" s="347" t="s">
        <v>937</v>
      </c>
      <c r="J13" s="347" t="s">
        <v>937</v>
      </c>
    </row>
    <row r="14" spans="1:16" s="342" customFormat="1">
      <c r="A14" s="343">
        <v>3</v>
      </c>
      <c r="B14" s="146" t="s">
        <v>892</v>
      </c>
      <c r="C14" s="347" t="s">
        <v>937</v>
      </c>
      <c r="D14" s="347" t="s">
        <v>937</v>
      </c>
      <c r="E14" s="347" t="s">
        <v>937</v>
      </c>
      <c r="F14" s="347" t="s">
        <v>937</v>
      </c>
      <c r="G14" s="347" t="s">
        <v>937</v>
      </c>
      <c r="H14" s="347" t="s">
        <v>937</v>
      </c>
      <c r="I14" s="347" t="s">
        <v>937</v>
      </c>
      <c r="J14" s="347" t="s">
        <v>937</v>
      </c>
    </row>
    <row r="15" spans="1:16" s="342" customFormat="1">
      <c r="A15" s="343">
        <v>4</v>
      </c>
      <c r="B15" s="146" t="s">
        <v>893</v>
      </c>
      <c r="C15" s="347" t="s">
        <v>937</v>
      </c>
      <c r="D15" s="347" t="s">
        <v>937</v>
      </c>
      <c r="E15" s="347" t="s">
        <v>937</v>
      </c>
      <c r="F15" s="347" t="s">
        <v>937</v>
      </c>
      <c r="G15" s="347" t="s">
        <v>937</v>
      </c>
      <c r="H15" s="347" t="s">
        <v>937</v>
      </c>
      <c r="I15" s="347" t="s">
        <v>937</v>
      </c>
      <c r="J15" s="347" t="s">
        <v>937</v>
      </c>
    </row>
    <row r="16" spans="1:16" s="342" customFormat="1">
      <c r="A16" s="343">
        <v>5</v>
      </c>
      <c r="B16" s="146" t="s">
        <v>894</v>
      </c>
      <c r="C16" s="347" t="s">
        <v>937</v>
      </c>
      <c r="D16" s="347" t="s">
        <v>937</v>
      </c>
      <c r="E16" s="347" t="s">
        <v>937</v>
      </c>
      <c r="F16" s="347" t="s">
        <v>937</v>
      </c>
      <c r="G16" s="347" t="s">
        <v>937</v>
      </c>
      <c r="H16" s="347" t="s">
        <v>937</v>
      </c>
      <c r="I16" s="347" t="s">
        <v>937</v>
      </c>
      <c r="J16" s="347" t="s">
        <v>937</v>
      </c>
    </row>
    <row r="17" spans="1:10" s="342" customFormat="1">
      <c r="A17" s="343">
        <v>6</v>
      </c>
      <c r="B17" s="146" t="s">
        <v>895</v>
      </c>
      <c r="C17" s="347" t="s">
        <v>937</v>
      </c>
      <c r="D17" s="347" t="s">
        <v>937</v>
      </c>
      <c r="E17" s="347" t="s">
        <v>937</v>
      </c>
      <c r="F17" s="347" t="s">
        <v>937</v>
      </c>
      <c r="G17" s="347" t="s">
        <v>937</v>
      </c>
      <c r="H17" s="347" t="s">
        <v>937</v>
      </c>
      <c r="I17" s="347" t="s">
        <v>937</v>
      </c>
      <c r="J17" s="347" t="s">
        <v>937</v>
      </c>
    </row>
    <row r="18" spans="1:10" s="342" customFormat="1">
      <c r="A18" s="343">
        <v>7</v>
      </c>
      <c r="B18" s="146" t="s">
        <v>896</v>
      </c>
      <c r="C18" s="347" t="s">
        <v>937</v>
      </c>
      <c r="D18" s="347" t="s">
        <v>937</v>
      </c>
      <c r="E18" s="347" t="s">
        <v>937</v>
      </c>
      <c r="F18" s="347" t="s">
        <v>937</v>
      </c>
      <c r="G18" s="347" t="s">
        <v>937</v>
      </c>
      <c r="H18" s="347" t="s">
        <v>937</v>
      </c>
      <c r="I18" s="347" t="s">
        <v>937</v>
      </c>
      <c r="J18" s="347" t="s">
        <v>937</v>
      </c>
    </row>
    <row r="19" spans="1:10" s="342" customFormat="1">
      <c r="A19" s="343">
        <v>8</v>
      </c>
      <c r="B19" s="146" t="s">
        <v>897</v>
      </c>
      <c r="C19" s="347" t="s">
        <v>937</v>
      </c>
      <c r="D19" s="347" t="s">
        <v>937</v>
      </c>
      <c r="E19" s="347" t="s">
        <v>937</v>
      </c>
      <c r="F19" s="347" t="s">
        <v>937</v>
      </c>
      <c r="G19" s="347" t="s">
        <v>937</v>
      </c>
      <c r="H19" s="347" t="s">
        <v>937</v>
      </c>
      <c r="I19" s="347" t="s">
        <v>937</v>
      </c>
      <c r="J19" s="347" t="s">
        <v>937</v>
      </c>
    </row>
    <row r="20" spans="1:10" s="342" customFormat="1">
      <c r="A20" s="343">
        <v>9</v>
      </c>
      <c r="B20" s="146" t="s">
        <v>898</v>
      </c>
      <c r="C20" s="347" t="s">
        <v>937</v>
      </c>
      <c r="D20" s="347" t="s">
        <v>937</v>
      </c>
      <c r="E20" s="347" t="s">
        <v>937</v>
      </c>
      <c r="F20" s="347" t="s">
        <v>937</v>
      </c>
      <c r="G20" s="347" t="s">
        <v>937</v>
      </c>
      <c r="H20" s="347" t="s">
        <v>937</v>
      </c>
      <c r="I20" s="347" t="s">
        <v>937</v>
      </c>
      <c r="J20" s="347" t="s">
        <v>937</v>
      </c>
    </row>
    <row r="21" spans="1:10" s="342" customFormat="1">
      <c r="A21" s="343">
        <v>10</v>
      </c>
      <c r="B21" s="146" t="s">
        <v>899</v>
      </c>
      <c r="C21" s="347" t="s">
        <v>937</v>
      </c>
      <c r="D21" s="347" t="s">
        <v>937</v>
      </c>
      <c r="E21" s="347" t="s">
        <v>937</v>
      </c>
      <c r="F21" s="347" t="s">
        <v>937</v>
      </c>
      <c r="G21" s="347" t="s">
        <v>937</v>
      </c>
      <c r="H21" s="347" t="s">
        <v>937</v>
      </c>
      <c r="I21" s="347" t="s">
        <v>937</v>
      </c>
      <c r="J21" s="347" t="s">
        <v>937</v>
      </c>
    </row>
    <row r="22" spans="1:10" s="342" customFormat="1">
      <c r="A22" s="343">
        <v>11</v>
      </c>
      <c r="B22" s="146" t="s">
        <v>900</v>
      </c>
      <c r="C22" s="347" t="s">
        <v>937</v>
      </c>
      <c r="D22" s="347" t="s">
        <v>937</v>
      </c>
      <c r="E22" s="347" t="s">
        <v>937</v>
      </c>
      <c r="F22" s="347" t="s">
        <v>937</v>
      </c>
      <c r="G22" s="347" t="s">
        <v>937</v>
      </c>
      <c r="H22" s="347" t="s">
        <v>937</v>
      </c>
      <c r="I22" s="347" t="s">
        <v>937</v>
      </c>
      <c r="J22" s="347" t="s">
        <v>937</v>
      </c>
    </row>
    <row r="23" spans="1:10" s="342" customFormat="1">
      <c r="A23" s="343">
        <v>12</v>
      </c>
      <c r="B23" s="146" t="s">
        <v>901</v>
      </c>
      <c r="C23" s="347" t="s">
        <v>937</v>
      </c>
      <c r="D23" s="347" t="s">
        <v>937</v>
      </c>
      <c r="E23" s="347" t="s">
        <v>937</v>
      </c>
      <c r="F23" s="347" t="s">
        <v>937</v>
      </c>
      <c r="G23" s="347" t="s">
        <v>937</v>
      </c>
      <c r="H23" s="347" t="s">
        <v>937</v>
      </c>
      <c r="I23" s="347" t="s">
        <v>937</v>
      </c>
      <c r="J23" s="347" t="s">
        <v>937</v>
      </c>
    </row>
    <row r="24" spans="1:10" s="342" customFormat="1">
      <c r="A24" s="343">
        <v>13</v>
      </c>
      <c r="B24" s="146" t="s">
        <v>902</v>
      </c>
      <c r="C24" s="347" t="s">
        <v>937</v>
      </c>
      <c r="D24" s="347" t="s">
        <v>937</v>
      </c>
      <c r="E24" s="347" t="s">
        <v>937</v>
      </c>
      <c r="F24" s="347" t="s">
        <v>937</v>
      </c>
      <c r="G24" s="347" t="s">
        <v>937</v>
      </c>
      <c r="H24" s="347" t="s">
        <v>937</v>
      </c>
      <c r="I24" s="347" t="s">
        <v>937</v>
      </c>
      <c r="J24" s="347" t="s">
        <v>937</v>
      </c>
    </row>
    <row r="25" spans="1:10" s="342" customFormat="1">
      <c r="A25" s="343">
        <v>14</v>
      </c>
      <c r="B25" s="146" t="s">
        <v>903</v>
      </c>
      <c r="C25" s="347" t="s">
        <v>937</v>
      </c>
      <c r="D25" s="347" t="s">
        <v>937</v>
      </c>
      <c r="E25" s="347" t="s">
        <v>937</v>
      </c>
      <c r="F25" s="347" t="s">
        <v>937</v>
      </c>
      <c r="G25" s="347" t="s">
        <v>937</v>
      </c>
      <c r="H25" s="347" t="s">
        <v>937</v>
      </c>
      <c r="I25" s="347" t="s">
        <v>937</v>
      </c>
      <c r="J25" s="347" t="s">
        <v>937</v>
      </c>
    </row>
    <row r="26" spans="1:10" s="342" customFormat="1">
      <c r="A26" s="343">
        <v>15</v>
      </c>
      <c r="B26" s="146" t="s">
        <v>904</v>
      </c>
      <c r="C26" s="347" t="s">
        <v>937</v>
      </c>
      <c r="D26" s="347" t="s">
        <v>937</v>
      </c>
      <c r="E26" s="347" t="s">
        <v>937</v>
      </c>
      <c r="F26" s="347" t="s">
        <v>937</v>
      </c>
      <c r="G26" s="347" t="s">
        <v>937</v>
      </c>
      <c r="H26" s="347" t="s">
        <v>937</v>
      </c>
      <c r="I26" s="347" t="s">
        <v>937</v>
      </c>
      <c r="J26" s="347" t="s">
        <v>937</v>
      </c>
    </row>
    <row r="27" spans="1:10" s="342" customFormat="1">
      <c r="A27" s="343">
        <v>16</v>
      </c>
      <c r="B27" s="146" t="s">
        <v>905</v>
      </c>
      <c r="C27" s="347" t="s">
        <v>937</v>
      </c>
      <c r="D27" s="347" t="s">
        <v>937</v>
      </c>
      <c r="E27" s="347" t="s">
        <v>937</v>
      </c>
      <c r="F27" s="347" t="s">
        <v>937</v>
      </c>
      <c r="G27" s="347" t="s">
        <v>937</v>
      </c>
      <c r="H27" s="347" t="s">
        <v>937</v>
      </c>
      <c r="I27" s="347" t="s">
        <v>937</v>
      </c>
      <c r="J27" s="347" t="s">
        <v>937</v>
      </c>
    </row>
    <row r="28" spans="1:10" s="342" customFormat="1">
      <c r="A28" s="343">
        <v>17</v>
      </c>
      <c r="B28" s="146" t="s">
        <v>906</v>
      </c>
      <c r="C28" s="347" t="s">
        <v>937</v>
      </c>
      <c r="D28" s="347" t="s">
        <v>937</v>
      </c>
      <c r="E28" s="347" t="s">
        <v>937</v>
      </c>
      <c r="F28" s="347" t="s">
        <v>937</v>
      </c>
      <c r="G28" s="347" t="s">
        <v>937</v>
      </c>
      <c r="H28" s="347" t="s">
        <v>937</v>
      </c>
      <c r="I28" s="347" t="s">
        <v>937</v>
      </c>
      <c r="J28" s="347" t="s">
        <v>937</v>
      </c>
    </row>
    <row r="29" spans="1:10" s="342" customFormat="1">
      <c r="A29" s="343">
        <v>18</v>
      </c>
      <c r="B29" s="146" t="s">
        <v>907</v>
      </c>
      <c r="C29" s="347" t="s">
        <v>937</v>
      </c>
      <c r="D29" s="347" t="s">
        <v>937</v>
      </c>
      <c r="E29" s="347" t="s">
        <v>937</v>
      </c>
      <c r="F29" s="347" t="s">
        <v>937</v>
      </c>
      <c r="G29" s="347" t="s">
        <v>937</v>
      </c>
      <c r="H29" s="347" t="s">
        <v>937</v>
      </c>
      <c r="I29" s="347" t="s">
        <v>937</v>
      </c>
      <c r="J29" s="347" t="s">
        <v>937</v>
      </c>
    </row>
    <row r="30" spans="1:10" s="342" customFormat="1">
      <c r="A30" s="343">
        <v>19</v>
      </c>
      <c r="B30" s="146" t="s">
        <v>908</v>
      </c>
      <c r="C30" s="347" t="s">
        <v>937</v>
      </c>
      <c r="D30" s="347" t="s">
        <v>937</v>
      </c>
      <c r="E30" s="347" t="s">
        <v>937</v>
      </c>
      <c r="F30" s="347" t="s">
        <v>937</v>
      </c>
      <c r="G30" s="347" t="s">
        <v>937</v>
      </c>
      <c r="H30" s="347" t="s">
        <v>937</v>
      </c>
      <c r="I30" s="347" t="s">
        <v>937</v>
      </c>
      <c r="J30" s="347" t="s">
        <v>937</v>
      </c>
    </row>
    <row r="31" spans="1:10" s="342" customFormat="1">
      <c r="A31" s="343">
        <v>20</v>
      </c>
      <c r="B31" s="146" t="s">
        <v>909</v>
      </c>
      <c r="C31" s="347" t="s">
        <v>937</v>
      </c>
      <c r="D31" s="347" t="s">
        <v>937</v>
      </c>
      <c r="E31" s="347" t="s">
        <v>937</v>
      </c>
      <c r="F31" s="347" t="s">
        <v>937</v>
      </c>
      <c r="G31" s="347" t="s">
        <v>937</v>
      </c>
      <c r="H31" s="347" t="s">
        <v>937</v>
      </c>
      <c r="I31" s="347" t="s">
        <v>937</v>
      </c>
      <c r="J31" s="347" t="s">
        <v>937</v>
      </c>
    </row>
    <row r="32" spans="1:10" s="342" customFormat="1">
      <c r="A32" s="343">
        <v>21</v>
      </c>
      <c r="B32" s="146" t="s">
        <v>910</v>
      </c>
      <c r="C32" s="347" t="s">
        <v>937</v>
      </c>
      <c r="D32" s="347" t="s">
        <v>937</v>
      </c>
      <c r="E32" s="347" t="s">
        <v>937</v>
      </c>
      <c r="F32" s="347" t="s">
        <v>937</v>
      </c>
      <c r="G32" s="347" t="s">
        <v>937</v>
      </c>
      <c r="H32" s="347" t="s">
        <v>937</v>
      </c>
      <c r="I32" s="347" t="s">
        <v>937</v>
      </c>
      <c r="J32" s="347" t="s">
        <v>937</v>
      </c>
    </row>
    <row r="33" spans="1:10" s="342" customFormat="1">
      <c r="A33" s="343">
        <v>22</v>
      </c>
      <c r="B33" s="146" t="s">
        <v>911</v>
      </c>
      <c r="C33" s="347" t="s">
        <v>937</v>
      </c>
      <c r="D33" s="347" t="s">
        <v>937</v>
      </c>
      <c r="E33" s="347" t="s">
        <v>937</v>
      </c>
      <c r="F33" s="347" t="s">
        <v>937</v>
      </c>
      <c r="G33" s="347" t="s">
        <v>937</v>
      </c>
      <c r="H33" s="347" t="s">
        <v>937</v>
      </c>
      <c r="I33" s="347" t="s">
        <v>937</v>
      </c>
      <c r="J33" s="347" t="s">
        <v>937</v>
      </c>
    </row>
    <row r="34" spans="1:10" s="342" customFormat="1">
      <c r="A34" s="343">
        <v>23</v>
      </c>
      <c r="B34" s="146" t="s">
        <v>912</v>
      </c>
      <c r="C34" s="347" t="s">
        <v>937</v>
      </c>
      <c r="D34" s="347" t="s">
        <v>937</v>
      </c>
      <c r="E34" s="347" t="s">
        <v>937</v>
      </c>
      <c r="F34" s="347" t="s">
        <v>937</v>
      </c>
      <c r="G34" s="347" t="s">
        <v>937</v>
      </c>
      <c r="H34" s="347" t="s">
        <v>937</v>
      </c>
      <c r="I34" s="347" t="s">
        <v>937</v>
      </c>
      <c r="J34" s="347" t="s">
        <v>937</v>
      </c>
    </row>
    <row r="35" spans="1:10" s="342" customFormat="1">
      <c r="A35" s="343">
        <v>24</v>
      </c>
      <c r="B35" s="146" t="s">
        <v>913</v>
      </c>
      <c r="C35" s="347" t="s">
        <v>937</v>
      </c>
      <c r="D35" s="347" t="s">
        <v>937</v>
      </c>
      <c r="E35" s="347" t="s">
        <v>937</v>
      </c>
      <c r="F35" s="347" t="s">
        <v>937</v>
      </c>
      <c r="G35" s="347" t="s">
        <v>937</v>
      </c>
      <c r="H35" s="347" t="s">
        <v>937</v>
      </c>
      <c r="I35" s="347" t="s">
        <v>937</v>
      </c>
      <c r="J35" s="347" t="s">
        <v>937</v>
      </c>
    </row>
    <row r="36" spans="1:10" s="342" customFormat="1">
      <c r="A36" s="343">
        <v>25</v>
      </c>
      <c r="B36" s="146" t="s">
        <v>914</v>
      </c>
      <c r="C36" s="347" t="s">
        <v>937</v>
      </c>
      <c r="D36" s="347" t="s">
        <v>937</v>
      </c>
      <c r="E36" s="347" t="s">
        <v>937</v>
      </c>
      <c r="F36" s="347" t="s">
        <v>937</v>
      </c>
      <c r="G36" s="347" t="s">
        <v>937</v>
      </c>
      <c r="H36" s="347" t="s">
        <v>937</v>
      </c>
      <c r="I36" s="347" t="s">
        <v>937</v>
      </c>
      <c r="J36" s="347" t="s">
        <v>937</v>
      </c>
    </row>
    <row r="37" spans="1:10" s="342" customFormat="1">
      <c r="A37" s="343">
        <v>26</v>
      </c>
      <c r="B37" s="146" t="s">
        <v>915</v>
      </c>
      <c r="C37" s="347" t="s">
        <v>937</v>
      </c>
      <c r="D37" s="347" t="s">
        <v>937</v>
      </c>
      <c r="E37" s="347" t="s">
        <v>937</v>
      </c>
      <c r="F37" s="347" t="s">
        <v>937</v>
      </c>
      <c r="G37" s="347" t="s">
        <v>937</v>
      </c>
      <c r="H37" s="347" t="s">
        <v>937</v>
      </c>
      <c r="I37" s="347" t="s">
        <v>937</v>
      </c>
      <c r="J37" s="347" t="s">
        <v>937</v>
      </c>
    </row>
    <row r="38" spans="1:10" s="342" customFormat="1">
      <c r="A38" s="343">
        <v>27</v>
      </c>
      <c r="B38" s="146" t="s">
        <v>916</v>
      </c>
      <c r="C38" s="347" t="s">
        <v>937</v>
      </c>
      <c r="D38" s="347" t="s">
        <v>937</v>
      </c>
      <c r="E38" s="347" t="s">
        <v>937</v>
      </c>
      <c r="F38" s="347" t="s">
        <v>937</v>
      </c>
      <c r="G38" s="347" t="s">
        <v>937</v>
      </c>
      <c r="H38" s="347" t="s">
        <v>937</v>
      </c>
      <c r="I38" s="347" t="s">
        <v>937</v>
      </c>
      <c r="J38" s="347" t="s">
        <v>937</v>
      </c>
    </row>
    <row r="39" spans="1:10" s="342" customFormat="1">
      <c r="A39" s="343">
        <v>28</v>
      </c>
      <c r="B39" s="146" t="s">
        <v>917</v>
      </c>
      <c r="C39" s="347" t="s">
        <v>937</v>
      </c>
      <c r="D39" s="347" t="s">
        <v>937</v>
      </c>
      <c r="E39" s="347" t="s">
        <v>937</v>
      </c>
      <c r="F39" s="347" t="s">
        <v>937</v>
      </c>
      <c r="G39" s="347" t="s">
        <v>937</v>
      </c>
      <c r="H39" s="347" t="s">
        <v>937</v>
      </c>
      <c r="I39" s="347" t="s">
        <v>937</v>
      </c>
      <c r="J39" s="347" t="s">
        <v>937</v>
      </c>
    </row>
    <row r="40" spans="1:10" s="342" customFormat="1">
      <c r="A40" s="335">
        <v>29</v>
      </c>
      <c r="B40" s="330" t="s">
        <v>918</v>
      </c>
      <c r="C40" s="347" t="s">
        <v>937</v>
      </c>
      <c r="D40" s="347" t="s">
        <v>937</v>
      </c>
      <c r="E40" s="347" t="s">
        <v>937</v>
      </c>
      <c r="F40" s="347" t="s">
        <v>937</v>
      </c>
      <c r="G40" s="347" t="s">
        <v>937</v>
      </c>
      <c r="H40" s="347" t="s">
        <v>937</v>
      </c>
      <c r="I40" s="347" t="s">
        <v>937</v>
      </c>
      <c r="J40" s="347" t="s">
        <v>937</v>
      </c>
    </row>
    <row r="41" spans="1:10" s="342" customFormat="1">
      <c r="A41" s="335">
        <v>30</v>
      </c>
      <c r="B41" s="330" t="s">
        <v>919</v>
      </c>
      <c r="C41" s="347" t="s">
        <v>937</v>
      </c>
      <c r="D41" s="347" t="s">
        <v>937</v>
      </c>
      <c r="E41" s="347" t="s">
        <v>937</v>
      </c>
      <c r="F41" s="347" t="s">
        <v>937</v>
      </c>
      <c r="G41" s="347" t="s">
        <v>937</v>
      </c>
      <c r="H41" s="347" t="s">
        <v>937</v>
      </c>
      <c r="I41" s="347" t="s">
        <v>937</v>
      </c>
      <c r="J41" s="347" t="s">
        <v>937</v>
      </c>
    </row>
    <row r="42" spans="1:10" s="342" customFormat="1">
      <c r="A42" s="335">
        <v>31</v>
      </c>
      <c r="B42" s="330" t="s">
        <v>920</v>
      </c>
      <c r="C42" s="347" t="s">
        <v>937</v>
      </c>
      <c r="D42" s="347" t="s">
        <v>937</v>
      </c>
      <c r="E42" s="347" t="s">
        <v>937</v>
      </c>
      <c r="F42" s="347" t="s">
        <v>937</v>
      </c>
      <c r="G42" s="347" t="s">
        <v>937</v>
      </c>
      <c r="H42" s="347" t="s">
        <v>937</v>
      </c>
      <c r="I42" s="347" t="s">
        <v>937</v>
      </c>
      <c r="J42" s="347" t="s">
        <v>937</v>
      </c>
    </row>
    <row r="43" spans="1:10" s="342" customFormat="1">
      <c r="A43" s="335">
        <v>32</v>
      </c>
      <c r="B43" s="330" t="s">
        <v>921</v>
      </c>
      <c r="C43" s="347" t="s">
        <v>937</v>
      </c>
      <c r="D43" s="347" t="s">
        <v>937</v>
      </c>
      <c r="E43" s="347" t="s">
        <v>937</v>
      </c>
      <c r="F43" s="347" t="s">
        <v>937</v>
      </c>
      <c r="G43" s="347" t="s">
        <v>937</v>
      </c>
      <c r="H43" s="347" t="s">
        <v>937</v>
      </c>
      <c r="I43" s="347" t="s">
        <v>937</v>
      </c>
      <c r="J43" s="347" t="s">
        <v>937</v>
      </c>
    </row>
    <row r="44" spans="1:10">
      <c r="A44" s="335">
        <v>33</v>
      </c>
      <c r="B44" s="330" t="s">
        <v>922</v>
      </c>
      <c r="C44" s="347" t="s">
        <v>937</v>
      </c>
      <c r="D44" s="347" t="s">
        <v>937</v>
      </c>
      <c r="E44" s="347" t="s">
        <v>937</v>
      </c>
      <c r="F44" s="347" t="s">
        <v>937</v>
      </c>
      <c r="G44" s="347" t="s">
        <v>937</v>
      </c>
      <c r="H44" s="347" t="s">
        <v>937</v>
      </c>
      <c r="I44" s="347" t="s">
        <v>937</v>
      </c>
      <c r="J44" s="347" t="s">
        <v>937</v>
      </c>
    </row>
    <row r="45" spans="1:10">
      <c r="A45" s="335">
        <v>34</v>
      </c>
      <c r="B45" s="330" t="s">
        <v>923</v>
      </c>
      <c r="C45" s="347" t="s">
        <v>937</v>
      </c>
      <c r="D45" s="347" t="s">
        <v>937</v>
      </c>
      <c r="E45" s="347" t="s">
        <v>937</v>
      </c>
      <c r="F45" s="347" t="s">
        <v>937</v>
      </c>
      <c r="G45" s="347" t="s">
        <v>937</v>
      </c>
      <c r="H45" s="347" t="s">
        <v>937</v>
      </c>
      <c r="I45" s="347" t="s">
        <v>937</v>
      </c>
      <c r="J45" s="347" t="s">
        <v>937</v>
      </c>
    </row>
    <row r="46" spans="1:10">
      <c r="A46" s="335">
        <v>35</v>
      </c>
      <c r="B46" s="330" t="s">
        <v>924</v>
      </c>
      <c r="C46" s="347" t="s">
        <v>937</v>
      </c>
      <c r="D46" s="347" t="s">
        <v>937</v>
      </c>
      <c r="E46" s="347" t="s">
        <v>937</v>
      </c>
      <c r="F46" s="347" t="s">
        <v>937</v>
      </c>
      <c r="G46" s="347" t="s">
        <v>937</v>
      </c>
      <c r="H46" s="347" t="s">
        <v>937</v>
      </c>
      <c r="I46" s="347" t="s">
        <v>937</v>
      </c>
      <c r="J46" s="347" t="s">
        <v>937</v>
      </c>
    </row>
    <row r="47" spans="1:10">
      <c r="A47" s="335">
        <v>36</v>
      </c>
      <c r="B47" s="330" t="s">
        <v>925</v>
      </c>
      <c r="C47" s="347" t="s">
        <v>937</v>
      </c>
      <c r="D47" s="347" t="s">
        <v>937</v>
      </c>
      <c r="E47" s="347" t="s">
        <v>937</v>
      </c>
      <c r="F47" s="347" t="s">
        <v>937</v>
      </c>
      <c r="G47" s="347" t="s">
        <v>937</v>
      </c>
      <c r="H47" s="347" t="s">
        <v>937</v>
      </c>
      <c r="I47" s="347" t="s">
        <v>937</v>
      </c>
      <c r="J47" s="347" t="s">
        <v>937</v>
      </c>
    </row>
    <row r="48" spans="1:10">
      <c r="A48" s="335">
        <v>37</v>
      </c>
      <c r="B48" s="330" t="s">
        <v>926</v>
      </c>
      <c r="C48" s="347" t="s">
        <v>937</v>
      </c>
      <c r="D48" s="347" t="s">
        <v>937</v>
      </c>
      <c r="E48" s="347" t="s">
        <v>937</v>
      </c>
      <c r="F48" s="347" t="s">
        <v>937</v>
      </c>
      <c r="G48" s="347" t="s">
        <v>937</v>
      </c>
      <c r="H48" s="347" t="s">
        <v>937</v>
      </c>
      <c r="I48" s="347" t="s">
        <v>937</v>
      </c>
      <c r="J48" s="347" t="s">
        <v>937</v>
      </c>
    </row>
    <row r="49" spans="1:11">
      <c r="A49" s="335">
        <v>38</v>
      </c>
      <c r="B49" s="330" t="s">
        <v>927</v>
      </c>
      <c r="C49" s="347" t="s">
        <v>937</v>
      </c>
      <c r="D49" s="347" t="s">
        <v>937</v>
      </c>
      <c r="E49" s="347" t="s">
        <v>937</v>
      </c>
      <c r="F49" s="347" t="s">
        <v>937</v>
      </c>
      <c r="G49" s="347" t="s">
        <v>937</v>
      </c>
      <c r="H49" s="347" t="s">
        <v>937</v>
      </c>
      <c r="I49" s="347" t="s">
        <v>937</v>
      </c>
      <c r="J49" s="347" t="s">
        <v>937</v>
      </c>
    </row>
    <row r="50" spans="1:11">
      <c r="A50" s="3" t="s">
        <v>14</v>
      </c>
      <c r="B50" s="29"/>
      <c r="C50" s="347" t="s">
        <v>937</v>
      </c>
      <c r="D50" s="347" t="s">
        <v>937</v>
      </c>
      <c r="E50" s="347" t="s">
        <v>937</v>
      </c>
      <c r="F50" s="347" t="s">
        <v>937</v>
      </c>
      <c r="G50" s="347" t="s">
        <v>937</v>
      </c>
      <c r="H50" s="347" t="s">
        <v>937</v>
      </c>
      <c r="I50" s="347" t="s">
        <v>937</v>
      </c>
      <c r="J50" s="347" t="s">
        <v>937</v>
      </c>
    </row>
    <row r="51" spans="1:11">
      <c r="A51" s="11"/>
      <c r="B51" s="30"/>
      <c r="C51" s="30"/>
      <c r="D51" s="21"/>
      <c r="E51" s="21"/>
      <c r="F51" s="21"/>
      <c r="G51" s="21"/>
      <c r="H51" s="21"/>
      <c r="I51" s="21"/>
      <c r="J51" s="21"/>
    </row>
    <row r="52" spans="1:11">
      <c r="A52" s="789" t="s">
        <v>706</v>
      </c>
      <c r="B52" s="789"/>
      <c r="C52" s="789"/>
      <c r="D52" s="789"/>
      <c r="E52" s="789"/>
      <c r="F52" s="789"/>
      <c r="G52" s="789"/>
      <c r="H52" s="789"/>
      <c r="I52" s="21"/>
      <c r="J52" s="21"/>
    </row>
    <row r="55" spans="1:11">
      <c r="G55" s="719" t="s">
        <v>885</v>
      </c>
      <c r="H55" s="719"/>
      <c r="I55" s="719"/>
      <c r="J55" s="719"/>
      <c r="K55" s="719"/>
    </row>
    <row r="56" spans="1:11">
      <c r="G56" s="719"/>
      <c r="H56" s="719"/>
      <c r="I56" s="719"/>
      <c r="J56" s="719"/>
      <c r="K56" s="719"/>
    </row>
    <row r="57" spans="1:11">
      <c r="G57" s="719"/>
      <c r="H57" s="719"/>
      <c r="I57" s="719"/>
      <c r="J57" s="719"/>
      <c r="K57" s="719"/>
    </row>
    <row r="58" spans="1:11">
      <c r="G58" s="719"/>
      <c r="H58" s="719"/>
      <c r="I58" s="719"/>
      <c r="J58" s="719"/>
      <c r="K58" s="719"/>
    </row>
  </sheetData>
  <mergeCells count="12">
    <mergeCell ref="G55:K58"/>
    <mergeCell ref="E1:I1"/>
    <mergeCell ref="A2:J2"/>
    <mergeCell ref="A3:J3"/>
    <mergeCell ref="A5:J5"/>
    <mergeCell ref="A8:B8"/>
    <mergeCell ref="H8:J8"/>
    <mergeCell ref="A9:A10"/>
    <mergeCell ref="B9:B10"/>
    <mergeCell ref="C9:F9"/>
    <mergeCell ref="G9:J9"/>
    <mergeCell ref="A52:H52"/>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1:P58"/>
  <sheetViews>
    <sheetView topLeftCell="A34" zoomScaleSheetLayoutView="78" workbookViewId="0">
      <selection activeCell="K10" sqref="K10"/>
    </sheetView>
  </sheetViews>
  <sheetFormatPr defaultColWidth="9.140625" defaultRowHeight="12.75"/>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c r="E1" s="708"/>
      <c r="F1" s="708"/>
      <c r="G1" s="708"/>
      <c r="H1" s="708"/>
      <c r="I1" s="708"/>
      <c r="J1" s="127" t="s">
        <v>421</v>
      </c>
    </row>
    <row r="2" spans="1:16" customFormat="1" ht="15">
      <c r="A2" s="782" t="s">
        <v>0</v>
      </c>
      <c r="B2" s="782"/>
      <c r="C2" s="782"/>
      <c r="D2" s="782"/>
      <c r="E2" s="782"/>
      <c r="F2" s="782"/>
      <c r="G2" s="782"/>
      <c r="H2" s="782"/>
      <c r="I2" s="782"/>
      <c r="J2" s="782"/>
    </row>
    <row r="3" spans="1:16" customFormat="1" ht="20.25">
      <c r="A3" s="705" t="s">
        <v>734</v>
      </c>
      <c r="B3" s="705"/>
      <c r="C3" s="705"/>
      <c r="D3" s="705"/>
      <c r="E3" s="705"/>
      <c r="F3" s="705"/>
      <c r="G3" s="705"/>
      <c r="H3" s="705"/>
      <c r="I3" s="705"/>
      <c r="J3" s="705"/>
    </row>
    <row r="4" spans="1:16" customFormat="1" ht="14.25" customHeight="1"/>
    <row r="5" spans="1:16" ht="31.5" customHeight="1">
      <c r="A5" s="783" t="s">
        <v>797</v>
      </c>
      <c r="B5" s="783"/>
      <c r="C5" s="783"/>
      <c r="D5" s="783"/>
      <c r="E5" s="783"/>
      <c r="F5" s="783"/>
      <c r="G5" s="783"/>
      <c r="H5" s="783"/>
      <c r="I5" s="783"/>
      <c r="J5" s="783"/>
    </row>
    <row r="6" spans="1:16" ht="13.5" customHeight="1">
      <c r="A6" s="1"/>
      <c r="B6" s="1"/>
      <c r="C6" s="1"/>
      <c r="D6" s="1"/>
      <c r="E6" s="1"/>
      <c r="F6" s="1"/>
      <c r="G6" s="1"/>
      <c r="H6" s="1"/>
      <c r="I6" s="1"/>
      <c r="J6" s="1"/>
    </row>
    <row r="7" spans="1:16" ht="0.75" customHeight="1"/>
    <row r="8" spans="1:16">
      <c r="A8" s="707" t="s">
        <v>932</v>
      </c>
      <c r="B8" s="707"/>
      <c r="C8" s="31"/>
      <c r="H8" s="775" t="s">
        <v>1132</v>
      </c>
      <c r="I8" s="775"/>
      <c r="J8" s="775"/>
    </row>
    <row r="9" spans="1:16">
      <c r="A9" s="688" t="s">
        <v>2</v>
      </c>
      <c r="B9" s="688" t="s">
        <v>3</v>
      </c>
      <c r="C9" s="668" t="s">
        <v>793</v>
      </c>
      <c r="D9" s="699"/>
      <c r="E9" s="699"/>
      <c r="F9" s="669"/>
      <c r="G9" s="668" t="s">
        <v>96</v>
      </c>
      <c r="H9" s="699"/>
      <c r="I9" s="699"/>
      <c r="J9" s="669"/>
      <c r="O9" s="19"/>
      <c r="P9" s="21"/>
    </row>
    <row r="10" spans="1:16" ht="53.25" customHeight="1">
      <c r="A10" s="688"/>
      <c r="B10" s="688"/>
      <c r="C10" s="5" t="s">
        <v>174</v>
      </c>
      <c r="D10" s="5" t="s">
        <v>12</v>
      </c>
      <c r="E10" s="241" t="s">
        <v>354</v>
      </c>
      <c r="F10" s="7" t="s">
        <v>191</v>
      </c>
      <c r="G10" s="5" t="s">
        <v>174</v>
      </c>
      <c r="H10" s="25" t="s">
        <v>13</v>
      </c>
      <c r="I10" s="98" t="s">
        <v>704</v>
      </c>
      <c r="J10" s="5" t="s">
        <v>705</v>
      </c>
    </row>
    <row r="11" spans="1:16">
      <c r="A11" s="5">
        <v>1</v>
      </c>
      <c r="B11" s="5">
        <v>2</v>
      </c>
      <c r="C11" s="5">
        <v>3</v>
      </c>
      <c r="D11" s="5">
        <v>4</v>
      </c>
      <c r="E11" s="5">
        <v>5</v>
      </c>
      <c r="F11" s="7">
        <v>6</v>
      </c>
      <c r="G11" s="5">
        <v>7</v>
      </c>
      <c r="H11" s="95">
        <v>8</v>
      </c>
      <c r="I11" s="5">
        <v>9</v>
      </c>
      <c r="J11" s="5">
        <v>10</v>
      </c>
    </row>
    <row r="12" spans="1:16" s="342" customFormat="1">
      <c r="A12" s="343">
        <v>1</v>
      </c>
      <c r="B12" s="146" t="s">
        <v>890</v>
      </c>
      <c r="C12" s="347" t="s">
        <v>937</v>
      </c>
      <c r="D12" s="347" t="s">
        <v>937</v>
      </c>
      <c r="E12" s="347" t="s">
        <v>937</v>
      </c>
      <c r="F12" s="347" t="s">
        <v>937</v>
      </c>
      <c r="G12" s="347" t="s">
        <v>937</v>
      </c>
      <c r="H12" s="347" t="s">
        <v>937</v>
      </c>
      <c r="I12" s="347" t="s">
        <v>937</v>
      </c>
      <c r="J12" s="347" t="s">
        <v>937</v>
      </c>
    </row>
    <row r="13" spans="1:16" s="342" customFormat="1">
      <c r="A13" s="343">
        <v>2</v>
      </c>
      <c r="B13" s="146" t="s">
        <v>891</v>
      </c>
      <c r="C13" s="347" t="s">
        <v>937</v>
      </c>
      <c r="D13" s="347" t="s">
        <v>937</v>
      </c>
      <c r="E13" s="347" t="s">
        <v>937</v>
      </c>
      <c r="F13" s="347" t="s">
        <v>937</v>
      </c>
      <c r="G13" s="347" t="s">
        <v>937</v>
      </c>
      <c r="H13" s="347" t="s">
        <v>937</v>
      </c>
      <c r="I13" s="347" t="s">
        <v>937</v>
      </c>
      <c r="J13" s="347" t="s">
        <v>937</v>
      </c>
    </row>
    <row r="14" spans="1:16" s="342" customFormat="1">
      <c r="A14" s="343">
        <v>3</v>
      </c>
      <c r="B14" s="146" t="s">
        <v>892</v>
      </c>
      <c r="C14" s="347" t="s">
        <v>937</v>
      </c>
      <c r="D14" s="347" t="s">
        <v>937</v>
      </c>
      <c r="E14" s="347" t="s">
        <v>937</v>
      </c>
      <c r="F14" s="347" t="s">
        <v>937</v>
      </c>
      <c r="G14" s="347" t="s">
        <v>937</v>
      </c>
      <c r="H14" s="347" t="s">
        <v>937</v>
      </c>
      <c r="I14" s="347" t="s">
        <v>937</v>
      </c>
      <c r="J14" s="347" t="s">
        <v>937</v>
      </c>
    </row>
    <row r="15" spans="1:16" s="342" customFormat="1">
      <c r="A15" s="343">
        <v>4</v>
      </c>
      <c r="B15" s="146" t="s">
        <v>893</v>
      </c>
      <c r="C15" s="347" t="s">
        <v>937</v>
      </c>
      <c r="D15" s="347" t="s">
        <v>937</v>
      </c>
      <c r="E15" s="347" t="s">
        <v>937</v>
      </c>
      <c r="F15" s="347" t="s">
        <v>937</v>
      </c>
      <c r="G15" s="347" t="s">
        <v>937</v>
      </c>
      <c r="H15" s="347" t="s">
        <v>937</v>
      </c>
      <c r="I15" s="347" t="s">
        <v>937</v>
      </c>
      <c r="J15" s="347" t="s">
        <v>937</v>
      </c>
    </row>
    <row r="16" spans="1:16" s="342" customFormat="1">
      <c r="A16" s="343">
        <v>5</v>
      </c>
      <c r="B16" s="146" t="s">
        <v>894</v>
      </c>
      <c r="C16" s="347" t="s">
        <v>937</v>
      </c>
      <c r="D16" s="347" t="s">
        <v>937</v>
      </c>
      <c r="E16" s="347" t="s">
        <v>937</v>
      </c>
      <c r="F16" s="347" t="s">
        <v>937</v>
      </c>
      <c r="G16" s="347" t="s">
        <v>937</v>
      </c>
      <c r="H16" s="347" t="s">
        <v>937</v>
      </c>
      <c r="I16" s="347" t="s">
        <v>937</v>
      </c>
      <c r="J16" s="347" t="s">
        <v>937</v>
      </c>
    </row>
    <row r="17" spans="1:10" s="342" customFormat="1">
      <c r="A17" s="343">
        <v>6</v>
      </c>
      <c r="B17" s="146" t="s">
        <v>895</v>
      </c>
      <c r="C17" s="347" t="s">
        <v>937</v>
      </c>
      <c r="D17" s="347" t="s">
        <v>937</v>
      </c>
      <c r="E17" s="347" t="s">
        <v>937</v>
      </c>
      <c r="F17" s="347" t="s">
        <v>937</v>
      </c>
      <c r="G17" s="347" t="s">
        <v>937</v>
      </c>
      <c r="H17" s="347" t="s">
        <v>937</v>
      </c>
      <c r="I17" s="347" t="s">
        <v>937</v>
      </c>
      <c r="J17" s="347" t="s">
        <v>937</v>
      </c>
    </row>
    <row r="18" spans="1:10" s="342" customFormat="1">
      <c r="A18" s="343">
        <v>7</v>
      </c>
      <c r="B18" s="146" t="s">
        <v>896</v>
      </c>
      <c r="C18" s="347" t="s">
        <v>937</v>
      </c>
      <c r="D18" s="347" t="s">
        <v>937</v>
      </c>
      <c r="E18" s="347" t="s">
        <v>937</v>
      </c>
      <c r="F18" s="347" t="s">
        <v>937</v>
      </c>
      <c r="G18" s="347" t="s">
        <v>937</v>
      </c>
      <c r="H18" s="347" t="s">
        <v>937</v>
      </c>
      <c r="I18" s="347" t="s">
        <v>937</v>
      </c>
      <c r="J18" s="347" t="s">
        <v>937</v>
      </c>
    </row>
    <row r="19" spans="1:10" s="342" customFormat="1">
      <c r="A19" s="343">
        <v>8</v>
      </c>
      <c r="B19" s="146" t="s">
        <v>897</v>
      </c>
      <c r="C19" s="347" t="s">
        <v>937</v>
      </c>
      <c r="D19" s="347" t="s">
        <v>937</v>
      </c>
      <c r="E19" s="347" t="s">
        <v>937</v>
      </c>
      <c r="F19" s="347" t="s">
        <v>937</v>
      </c>
      <c r="G19" s="347" t="s">
        <v>937</v>
      </c>
      <c r="H19" s="347" t="s">
        <v>937</v>
      </c>
      <c r="I19" s="347" t="s">
        <v>937</v>
      </c>
      <c r="J19" s="347" t="s">
        <v>937</v>
      </c>
    </row>
    <row r="20" spans="1:10" s="342" customFormat="1">
      <c r="A20" s="343">
        <v>9</v>
      </c>
      <c r="B20" s="146" t="s">
        <v>898</v>
      </c>
      <c r="C20" s="347" t="s">
        <v>937</v>
      </c>
      <c r="D20" s="347" t="s">
        <v>937</v>
      </c>
      <c r="E20" s="347" t="s">
        <v>937</v>
      </c>
      <c r="F20" s="347" t="s">
        <v>937</v>
      </c>
      <c r="G20" s="347" t="s">
        <v>937</v>
      </c>
      <c r="H20" s="347" t="s">
        <v>937</v>
      </c>
      <c r="I20" s="347" t="s">
        <v>937</v>
      </c>
      <c r="J20" s="347" t="s">
        <v>937</v>
      </c>
    </row>
    <row r="21" spans="1:10" s="342" customFormat="1">
      <c r="A21" s="343">
        <v>10</v>
      </c>
      <c r="B21" s="146" t="s">
        <v>899</v>
      </c>
      <c r="C21" s="347" t="s">
        <v>937</v>
      </c>
      <c r="D21" s="347" t="s">
        <v>937</v>
      </c>
      <c r="E21" s="347" t="s">
        <v>937</v>
      </c>
      <c r="F21" s="347" t="s">
        <v>937</v>
      </c>
      <c r="G21" s="347" t="s">
        <v>937</v>
      </c>
      <c r="H21" s="347" t="s">
        <v>937</v>
      </c>
      <c r="I21" s="347" t="s">
        <v>937</v>
      </c>
      <c r="J21" s="347" t="s">
        <v>937</v>
      </c>
    </row>
    <row r="22" spans="1:10" s="342" customFormat="1">
      <c r="A22" s="343">
        <v>11</v>
      </c>
      <c r="B22" s="146" t="s">
        <v>900</v>
      </c>
      <c r="C22" s="347" t="s">
        <v>937</v>
      </c>
      <c r="D22" s="347" t="s">
        <v>937</v>
      </c>
      <c r="E22" s="347" t="s">
        <v>937</v>
      </c>
      <c r="F22" s="347" t="s">
        <v>937</v>
      </c>
      <c r="G22" s="347" t="s">
        <v>937</v>
      </c>
      <c r="H22" s="347" t="s">
        <v>937</v>
      </c>
      <c r="I22" s="347" t="s">
        <v>937</v>
      </c>
      <c r="J22" s="347" t="s">
        <v>937</v>
      </c>
    </row>
    <row r="23" spans="1:10" s="342" customFormat="1">
      <c r="A23" s="343">
        <v>12</v>
      </c>
      <c r="B23" s="146" t="s">
        <v>901</v>
      </c>
      <c r="C23" s="347" t="s">
        <v>937</v>
      </c>
      <c r="D23" s="347" t="s">
        <v>937</v>
      </c>
      <c r="E23" s="347" t="s">
        <v>937</v>
      </c>
      <c r="F23" s="347" t="s">
        <v>937</v>
      </c>
      <c r="G23" s="347" t="s">
        <v>937</v>
      </c>
      <c r="H23" s="347" t="s">
        <v>937</v>
      </c>
      <c r="I23" s="347" t="s">
        <v>937</v>
      </c>
      <c r="J23" s="347" t="s">
        <v>937</v>
      </c>
    </row>
    <row r="24" spans="1:10" s="342" customFormat="1">
      <c r="A24" s="343">
        <v>13</v>
      </c>
      <c r="B24" s="146" t="s">
        <v>902</v>
      </c>
      <c r="C24" s="347" t="s">
        <v>937</v>
      </c>
      <c r="D24" s="347" t="s">
        <v>937</v>
      </c>
      <c r="E24" s="347" t="s">
        <v>937</v>
      </c>
      <c r="F24" s="347" t="s">
        <v>937</v>
      </c>
      <c r="G24" s="347" t="s">
        <v>937</v>
      </c>
      <c r="H24" s="347" t="s">
        <v>937</v>
      </c>
      <c r="I24" s="347" t="s">
        <v>937</v>
      </c>
      <c r="J24" s="347" t="s">
        <v>937</v>
      </c>
    </row>
    <row r="25" spans="1:10" s="342" customFormat="1">
      <c r="A25" s="343">
        <v>14</v>
      </c>
      <c r="B25" s="146" t="s">
        <v>903</v>
      </c>
      <c r="C25" s="347" t="s">
        <v>937</v>
      </c>
      <c r="D25" s="347" t="s">
        <v>937</v>
      </c>
      <c r="E25" s="347" t="s">
        <v>937</v>
      </c>
      <c r="F25" s="347" t="s">
        <v>937</v>
      </c>
      <c r="G25" s="347" t="s">
        <v>937</v>
      </c>
      <c r="H25" s="347" t="s">
        <v>937</v>
      </c>
      <c r="I25" s="347" t="s">
        <v>937</v>
      </c>
      <c r="J25" s="347" t="s">
        <v>937</v>
      </c>
    </row>
    <row r="26" spans="1:10" s="342" customFormat="1">
      <c r="A26" s="343">
        <v>15</v>
      </c>
      <c r="B26" s="146" t="s">
        <v>904</v>
      </c>
      <c r="C26" s="347" t="s">
        <v>937</v>
      </c>
      <c r="D26" s="347" t="s">
        <v>937</v>
      </c>
      <c r="E26" s="347" t="s">
        <v>937</v>
      </c>
      <c r="F26" s="347" t="s">
        <v>937</v>
      </c>
      <c r="G26" s="347" t="s">
        <v>937</v>
      </c>
      <c r="H26" s="347" t="s">
        <v>937</v>
      </c>
      <c r="I26" s="347" t="s">
        <v>937</v>
      </c>
      <c r="J26" s="347" t="s">
        <v>937</v>
      </c>
    </row>
    <row r="27" spans="1:10" s="342" customFormat="1">
      <c r="A27" s="343">
        <v>16</v>
      </c>
      <c r="B27" s="146" t="s">
        <v>905</v>
      </c>
      <c r="C27" s="347" t="s">
        <v>937</v>
      </c>
      <c r="D27" s="347" t="s">
        <v>937</v>
      </c>
      <c r="E27" s="347" t="s">
        <v>937</v>
      </c>
      <c r="F27" s="347" t="s">
        <v>937</v>
      </c>
      <c r="G27" s="347" t="s">
        <v>937</v>
      </c>
      <c r="H27" s="347" t="s">
        <v>937</v>
      </c>
      <c r="I27" s="347" t="s">
        <v>937</v>
      </c>
      <c r="J27" s="347" t="s">
        <v>937</v>
      </c>
    </row>
    <row r="28" spans="1:10" s="342" customFormat="1">
      <c r="A28" s="343">
        <v>17</v>
      </c>
      <c r="B28" s="146" t="s">
        <v>906</v>
      </c>
      <c r="C28" s="347" t="s">
        <v>937</v>
      </c>
      <c r="D28" s="347" t="s">
        <v>937</v>
      </c>
      <c r="E28" s="347" t="s">
        <v>937</v>
      </c>
      <c r="F28" s="347" t="s">
        <v>937</v>
      </c>
      <c r="G28" s="347" t="s">
        <v>937</v>
      </c>
      <c r="H28" s="347" t="s">
        <v>937</v>
      </c>
      <c r="I28" s="347" t="s">
        <v>937</v>
      </c>
      <c r="J28" s="347" t="s">
        <v>937</v>
      </c>
    </row>
    <row r="29" spans="1:10" s="342" customFormat="1">
      <c r="A29" s="343">
        <v>18</v>
      </c>
      <c r="B29" s="146" t="s">
        <v>907</v>
      </c>
      <c r="C29" s="347" t="s">
        <v>937</v>
      </c>
      <c r="D29" s="347" t="s">
        <v>937</v>
      </c>
      <c r="E29" s="347" t="s">
        <v>937</v>
      </c>
      <c r="F29" s="347" t="s">
        <v>937</v>
      </c>
      <c r="G29" s="347" t="s">
        <v>937</v>
      </c>
      <c r="H29" s="347" t="s">
        <v>937</v>
      </c>
      <c r="I29" s="347" t="s">
        <v>937</v>
      </c>
      <c r="J29" s="347" t="s">
        <v>937</v>
      </c>
    </row>
    <row r="30" spans="1:10" s="342" customFormat="1">
      <c r="A30" s="343">
        <v>19</v>
      </c>
      <c r="B30" s="146" t="s">
        <v>908</v>
      </c>
      <c r="C30" s="347" t="s">
        <v>937</v>
      </c>
      <c r="D30" s="347" t="s">
        <v>937</v>
      </c>
      <c r="E30" s="347" t="s">
        <v>937</v>
      </c>
      <c r="F30" s="347" t="s">
        <v>937</v>
      </c>
      <c r="G30" s="347" t="s">
        <v>937</v>
      </c>
      <c r="H30" s="347" t="s">
        <v>937</v>
      </c>
      <c r="I30" s="347" t="s">
        <v>937</v>
      </c>
      <c r="J30" s="347" t="s">
        <v>937</v>
      </c>
    </row>
    <row r="31" spans="1:10" s="342" customFormat="1">
      <c r="A31" s="343">
        <v>20</v>
      </c>
      <c r="B31" s="146" t="s">
        <v>909</v>
      </c>
      <c r="C31" s="347" t="s">
        <v>937</v>
      </c>
      <c r="D31" s="347" t="s">
        <v>937</v>
      </c>
      <c r="E31" s="347" t="s">
        <v>937</v>
      </c>
      <c r="F31" s="347" t="s">
        <v>937</v>
      </c>
      <c r="G31" s="347" t="s">
        <v>937</v>
      </c>
      <c r="H31" s="347" t="s">
        <v>937</v>
      </c>
      <c r="I31" s="347" t="s">
        <v>937</v>
      </c>
      <c r="J31" s="347" t="s">
        <v>937</v>
      </c>
    </row>
    <row r="32" spans="1:10" s="342" customFormat="1">
      <c r="A32" s="343">
        <v>21</v>
      </c>
      <c r="B32" s="146" t="s">
        <v>910</v>
      </c>
      <c r="C32" s="347" t="s">
        <v>937</v>
      </c>
      <c r="D32" s="347" t="s">
        <v>937</v>
      </c>
      <c r="E32" s="347" t="s">
        <v>937</v>
      </c>
      <c r="F32" s="347" t="s">
        <v>937</v>
      </c>
      <c r="G32" s="347" t="s">
        <v>937</v>
      </c>
      <c r="H32" s="347" t="s">
        <v>937</v>
      </c>
      <c r="I32" s="347" t="s">
        <v>937</v>
      </c>
      <c r="J32" s="347" t="s">
        <v>937</v>
      </c>
    </row>
    <row r="33" spans="1:10" s="342" customFormat="1">
      <c r="A33" s="343">
        <v>22</v>
      </c>
      <c r="B33" s="146" t="s">
        <v>911</v>
      </c>
      <c r="C33" s="347" t="s">
        <v>937</v>
      </c>
      <c r="D33" s="347" t="s">
        <v>937</v>
      </c>
      <c r="E33" s="347" t="s">
        <v>937</v>
      </c>
      <c r="F33" s="347" t="s">
        <v>937</v>
      </c>
      <c r="G33" s="347" t="s">
        <v>937</v>
      </c>
      <c r="H33" s="347" t="s">
        <v>937</v>
      </c>
      <c r="I33" s="347" t="s">
        <v>937</v>
      </c>
      <c r="J33" s="347" t="s">
        <v>937</v>
      </c>
    </row>
    <row r="34" spans="1:10" s="342" customFormat="1">
      <c r="A34" s="343">
        <v>23</v>
      </c>
      <c r="B34" s="146" t="s">
        <v>912</v>
      </c>
      <c r="C34" s="347" t="s">
        <v>937</v>
      </c>
      <c r="D34" s="347" t="s">
        <v>937</v>
      </c>
      <c r="E34" s="347" t="s">
        <v>937</v>
      </c>
      <c r="F34" s="347" t="s">
        <v>937</v>
      </c>
      <c r="G34" s="347" t="s">
        <v>937</v>
      </c>
      <c r="H34" s="347" t="s">
        <v>937</v>
      </c>
      <c r="I34" s="347" t="s">
        <v>937</v>
      </c>
      <c r="J34" s="347" t="s">
        <v>937</v>
      </c>
    </row>
    <row r="35" spans="1:10" s="342" customFormat="1">
      <c r="A35" s="343">
        <v>24</v>
      </c>
      <c r="B35" s="146" t="s">
        <v>913</v>
      </c>
      <c r="C35" s="347" t="s">
        <v>937</v>
      </c>
      <c r="D35" s="347" t="s">
        <v>937</v>
      </c>
      <c r="E35" s="347" t="s">
        <v>937</v>
      </c>
      <c r="F35" s="347" t="s">
        <v>937</v>
      </c>
      <c r="G35" s="347" t="s">
        <v>937</v>
      </c>
      <c r="H35" s="347" t="s">
        <v>937</v>
      </c>
      <c r="I35" s="347" t="s">
        <v>937</v>
      </c>
      <c r="J35" s="347" t="s">
        <v>937</v>
      </c>
    </row>
    <row r="36" spans="1:10" s="342" customFormat="1">
      <c r="A36" s="343">
        <v>25</v>
      </c>
      <c r="B36" s="146" t="s">
        <v>914</v>
      </c>
      <c r="C36" s="347" t="s">
        <v>937</v>
      </c>
      <c r="D36" s="347" t="s">
        <v>937</v>
      </c>
      <c r="E36" s="347" t="s">
        <v>937</v>
      </c>
      <c r="F36" s="347" t="s">
        <v>937</v>
      </c>
      <c r="G36" s="347" t="s">
        <v>937</v>
      </c>
      <c r="H36" s="347" t="s">
        <v>937</v>
      </c>
      <c r="I36" s="347" t="s">
        <v>937</v>
      </c>
      <c r="J36" s="347" t="s">
        <v>937</v>
      </c>
    </row>
    <row r="37" spans="1:10" s="342" customFormat="1">
      <c r="A37" s="343">
        <v>26</v>
      </c>
      <c r="B37" s="146" t="s">
        <v>915</v>
      </c>
      <c r="C37" s="347" t="s">
        <v>937</v>
      </c>
      <c r="D37" s="347" t="s">
        <v>937</v>
      </c>
      <c r="E37" s="347" t="s">
        <v>937</v>
      </c>
      <c r="F37" s="347" t="s">
        <v>937</v>
      </c>
      <c r="G37" s="347" t="s">
        <v>937</v>
      </c>
      <c r="H37" s="347" t="s">
        <v>937</v>
      </c>
      <c r="I37" s="347" t="s">
        <v>937</v>
      </c>
      <c r="J37" s="347" t="s">
        <v>937</v>
      </c>
    </row>
    <row r="38" spans="1:10" s="342" customFormat="1">
      <c r="A38" s="343">
        <v>27</v>
      </c>
      <c r="B38" s="146" t="s">
        <v>916</v>
      </c>
      <c r="C38" s="347" t="s">
        <v>937</v>
      </c>
      <c r="D38" s="347" t="s">
        <v>937</v>
      </c>
      <c r="E38" s="347" t="s">
        <v>937</v>
      </c>
      <c r="F38" s="347" t="s">
        <v>937</v>
      </c>
      <c r="G38" s="347" t="s">
        <v>937</v>
      </c>
      <c r="H38" s="347" t="s">
        <v>937</v>
      </c>
      <c r="I38" s="347" t="s">
        <v>937</v>
      </c>
      <c r="J38" s="347" t="s">
        <v>937</v>
      </c>
    </row>
    <row r="39" spans="1:10" s="342" customFormat="1">
      <c r="A39" s="343">
        <v>28</v>
      </c>
      <c r="B39" s="146" t="s">
        <v>917</v>
      </c>
      <c r="C39" s="347" t="s">
        <v>937</v>
      </c>
      <c r="D39" s="347" t="s">
        <v>937</v>
      </c>
      <c r="E39" s="347" t="s">
        <v>937</v>
      </c>
      <c r="F39" s="347" t="s">
        <v>937</v>
      </c>
      <c r="G39" s="347" t="s">
        <v>937</v>
      </c>
      <c r="H39" s="347" t="s">
        <v>937</v>
      </c>
      <c r="I39" s="347" t="s">
        <v>937</v>
      </c>
      <c r="J39" s="347" t="s">
        <v>937</v>
      </c>
    </row>
    <row r="40" spans="1:10" s="342" customFormat="1">
      <c r="A40" s="335">
        <v>29</v>
      </c>
      <c r="B40" s="330" t="s">
        <v>918</v>
      </c>
      <c r="C40" s="347" t="s">
        <v>937</v>
      </c>
      <c r="D40" s="347" t="s">
        <v>937</v>
      </c>
      <c r="E40" s="347" t="s">
        <v>937</v>
      </c>
      <c r="F40" s="347" t="s">
        <v>937</v>
      </c>
      <c r="G40" s="347" t="s">
        <v>937</v>
      </c>
      <c r="H40" s="347" t="s">
        <v>937</v>
      </c>
      <c r="I40" s="347" t="s">
        <v>937</v>
      </c>
      <c r="J40" s="347" t="s">
        <v>937</v>
      </c>
    </row>
    <row r="41" spans="1:10" s="342" customFormat="1">
      <c r="A41" s="335">
        <v>30</v>
      </c>
      <c r="B41" s="330" t="s">
        <v>919</v>
      </c>
      <c r="C41" s="347" t="s">
        <v>937</v>
      </c>
      <c r="D41" s="347" t="s">
        <v>937</v>
      </c>
      <c r="E41" s="347" t="s">
        <v>937</v>
      </c>
      <c r="F41" s="347" t="s">
        <v>937</v>
      </c>
      <c r="G41" s="347" t="s">
        <v>937</v>
      </c>
      <c r="H41" s="347" t="s">
        <v>937</v>
      </c>
      <c r="I41" s="347" t="s">
        <v>937</v>
      </c>
      <c r="J41" s="347" t="s">
        <v>937</v>
      </c>
    </row>
    <row r="42" spans="1:10" s="342" customFormat="1">
      <c r="A42" s="335">
        <v>31</v>
      </c>
      <c r="B42" s="330" t="s">
        <v>920</v>
      </c>
      <c r="C42" s="347" t="s">
        <v>937</v>
      </c>
      <c r="D42" s="347" t="s">
        <v>937</v>
      </c>
      <c r="E42" s="347" t="s">
        <v>937</v>
      </c>
      <c r="F42" s="347" t="s">
        <v>937</v>
      </c>
      <c r="G42" s="347" t="s">
        <v>937</v>
      </c>
      <c r="H42" s="347" t="s">
        <v>937</v>
      </c>
      <c r="I42" s="347" t="s">
        <v>937</v>
      </c>
      <c r="J42" s="347" t="s">
        <v>937</v>
      </c>
    </row>
    <row r="43" spans="1:10" s="342" customFormat="1">
      <c r="A43" s="335">
        <v>32</v>
      </c>
      <c r="B43" s="330" t="s">
        <v>921</v>
      </c>
      <c r="C43" s="347" t="s">
        <v>937</v>
      </c>
      <c r="D43" s="347" t="s">
        <v>937</v>
      </c>
      <c r="E43" s="347" t="s">
        <v>937</v>
      </c>
      <c r="F43" s="347" t="s">
        <v>937</v>
      </c>
      <c r="G43" s="347" t="s">
        <v>937</v>
      </c>
      <c r="H43" s="347" t="s">
        <v>937</v>
      </c>
      <c r="I43" s="347" t="s">
        <v>937</v>
      </c>
      <c r="J43" s="347" t="s">
        <v>937</v>
      </c>
    </row>
    <row r="44" spans="1:10">
      <c r="A44" s="335">
        <v>33</v>
      </c>
      <c r="B44" s="330" t="s">
        <v>922</v>
      </c>
      <c r="C44" s="347" t="s">
        <v>937</v>
      </c>
      <c r="D44" s="347" t="s">
        <v>937</v>
      </c>
      <c r="E44" s="347" t="s">
        <v>937</v>
      </c>
      <c r="F44" s="347" t="s">
        <v>937</v>
      </c>
      <c r="G44" s="347" t="s">
        <v>937</v>
      </c>
      <c r="H44" s="347" t="s">
        <v>937</v>
      </c>
      <c r="I44" s="347" t="s">
        <v>937</v>
      </c>
      <c r="J44" s="347" t="s">
        <v>937</v>
      </c>
    </row>
    <row r="45" spans="1:10">
      <c r="A45" s="335">
        <v>34</v>
      </c>
      <c r="B45" s="330" t="s">
        <v>923</v>
      </c>
      <c r="C45" s="347" t="s">
        <v>937</v>
      </c>
      <c r="D45" s="347" t="s">
        <v>937</v>
      </c>
      <c r="E45" s="347" t="s">
        <v>937</v>
      </c>
      <c r="F45" s="347" t="s">
        <v>937</v>
      </c>
      <c r="G45" s="347" t="s">
        <v>937</v>
      </c>
      <c r="H45" s="347" t="s">
        <v>937</v>
      </c>
      <c r="I45" s="347" t="s">
        <v>937</v>
      </c>
      <c r="J45" s="347" t="s">
        <v>937</v>
      </c>
    </row>
    <row r="46" spans="1:10">
      <c r="A46" s="335">
        <v>35</v>
      </c>
      <c r="B46" s="330" t="s">
        <v>924</v>
      </c>
      <c r="C46" s="347" t="s">
        <v>937</v>
      </c>
      <c r="D46" s="347" t="s">
        <v>937</v>
      </c>
      <c r="E46" s="347" t="s">
        <v>937</v>
      </c>
      <c r="F46" s="347" t="s">
        <v>937</v>
      </c>
      <c r="G46" s="347" t="s">
        <v>937</v>
      </c>
      <c r="H46" s="347" t="s">
        <v>937</v>
      </c>
      <c r="I46" s="347" t="s">
        <v>937</v>
      </c>
      <c r="J46" s="347" t="s">
        <v>937</v>
      </c>
    </row>
    <row r="47" spans="1:10">
      <c r="A47" s="335">
        <v>36</v>
      </c>
      <c r="B47" s="330" t="s">
        <v>925</v>
      </c>
      <c r="C47" s="347" t="s">
        <v>937</v>
      </c>
      <c r="D47" s="347" t="s">
        <v>937</v>
      </c>
      <c r="E47" s="347" t="s">
        <v>937</v>
      </c>
      <c r="F47" s="347" t="s">
        <v>937</v>
      </c>
      <c r="G47" s="347" t="s">
        <v>937</v>
      </c>
      <c r="H47" s="347" t="s">
        <v>937</v>
      </c>
      <c r="I47" s="347" t="s">
        <v>937</v>
      </c>
      <c r="J47" s="347" t="s">
        <v>937</v>
      </c>
    </row>
    <row r="48" spans="1:10">
      <c r="A48" s="335">
        <v>37</v>
      </c>
      <c r="B48" s="330" t="s">
        <v>926</v>
      </c>
      <c r="C48" s="347" t="s">
        <v>937</v>
      </c>
      <c r="D48" s="347" t="s">
        <v>937</v>
      </c>
      <c r="E48" s="347" t="s">
        <v>937</v>
      </c>
      <c r="F48" s="347" t="s">
        <v>937</v>
      </c>
      <c r="G48" s="347" t="s">
        <v>937</v>
      </c>
      <c r="H48" s="347" t="s">
        <v>937</v>
      </c>
      <c r="I48" s="347" t="s">
        <v>937</v>
      </c>
      <c r="J48" s="347" t="s">
        <v>937</v>
      </c>
    </row>
    <row r="49" spans="1:11">
      <c r="A49" s="335">
        <v>38</v>
      </c>
      <c r="B49" s="330" t="s">
        <v>927</v>
      </c>
      <c r="C49" s="347" t="s">
        <v>937</v>
      </c>
      <c r="D49" s="347" t="s">
        <v>937</v>
      </c>
      <c r="E49" s="347" t="s">
        <v>937</v>
      </c>
      <c r="F49" s="347" t="s">
        <v>937</v>
      </c>
      <c r="G49" s="347" t="s">
        <v>937</v>
      </c>
      <c r="H49" s="347" t="s">
        <v>937</v>
      </c>
      <c r="I49" s="347" t="s">
        <v>937</v>
      </c>
      <c r="J49" s="347" t="s">
        <v>937</v>
      </c>
    </row>
    <row r="50" spans="1:11">
      <c r="A50" s="3" t="s">
        <v>14</v>
      </c>
      <c r="B50" s="29"/>
      <c r="C50" s="347" t="s">
        <v>937</v>
      </c>
      <c r="D50" s="347" t="s">
        <v>937</v>
      </c>
      <c r="E50" s="347" t="s">
        <v>937</v>
      </c>
      <c r="F50" s="347" t="s">
        <v>937</v>
      </c>
      <c r="G50" s="347" t="s">
        <v>937</v>
      </c>
      <c r="H50" s="347" t="s">
        <v>937</v>
      </c>
      <c r="I50" s="347" t="s">
        <v>937</v>
      </c>
      <c r="J50" s="347" t="s">
        <v>937</v>
      </c>
    </row>
    <row r="51" spans="1:11">
      <c r="A51" s="11"/>
      <c r="B51" s="30"/>
      <c r="C51" s="30"/>
      <c r="D51" s="21"/>
      <c r="E51" s="21"/>
      <c r="F51" s="21"/>
      <c r="G51" s="21"/>
      <c r="H51" s="21"/>
      <c r="I51" s="21"/>
      <c r="J51" s="21"/>
    </row>
    <row r="52" spans="1:11">
      <c r="A52" s="789" t="s">
        <v>706</v>
      </c>
      <c r="B52" s="789"/>
      <c r="C52" s="789"/>
      <c r="D52" s="789"/>
      <c r="E52" s="789"/>
      <c r="F52" s="789"/>
      <c r="G52" s="789"/>
      <c r="H52" s="789"/>
      <c r="I52" s="21"/>
      <c r="J52" s="21"/>
    </row>
    <row r="55" spans="1:11">
      <c r="G55" s="719" t="s">
        <v>885</v>
      </c>
      <c r="H55" s="719"/>
      <c r="I55" s="719"/>
      <c r="J55" s="719"/>
      <c r="K55" s="719"/>
    </row>
    <row r="56" spans="1:11">
      <c r="G56" s="719"/>
      <c r="H56" s="719"/>
      <c r="I56" s="719"/>
      <c r="J56" s="719"/>
      <c r="K56" s="719"/>
    </row>
    <row r="57" spans="1:11">
      <c r="G57" s="719"/>
      <c r="H57" s="719"/>
      <c r="I57" s="719"/>
      <c r="J57" s="719"/>
      <c r="K57" s="719"/>
    </row>
    <row r="58" spans="1:11">
      <c r="G58" s="719"/>
      <c r="H58" s="719"/>
      <c r="I58" s="719"/>
      <c r="J58" s="719"/>
      <c r="K58" s="719"/>
    </row>
  </sheetData>
  <mergeCells count="12">
    <mergeCell ref="G55:K58"/>
    <mergeCell ref="E1:I1"/>
    <mergeCell ref="A2:J2"/>
    <mergeCell ref="A3:J3"/>
    <mergeCell ref="A5:J5"/>
    <mergeCell ref="A8:B8"/>
    <mergeCell ref="H8:J8"/>
    <mergeCell ref="A9:A10"/>
    <mergeCell ref="B9:B10"/>
    <mergeCell ref="C9:F9"/>
    <mergeCell ref="G9:J9"/>
    <mergeCell ref="A52:H52"/>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69"/>
  <sheetViews>
    <sheetView zoomScaleSheetLayoutView="120" workbookViewId="0">
      <selection activeCell="B6" sqref="B6"/>
    </sheetView>
  </sheetViews>
  <sheetFormatPr defaultRowHeight="12.75"/>
  <cols>
    <col min="1" max="1" width="8.7109375" customWidth="1"/>
    <col min="2" max="2" width="11.7109375" customWidth="1"/>
    <col min="3" max="3" width="114.5703125" customWidth="1"/>
  </cols>
  <sheetData>
    <row r="1" spans="1:7" ht="21.75" customHeight="1">
      <c r="A1" s="666" t="s">
        <v>543</v>
      </c>
      <c r="B1" s="666"/>
      <c r="C1" s="666"/>
      <c r="D1" s="666"/>
      <c r="E1" s="273"/>
      <c r="F1" s="273"/>
      <c r="G1" s="273"/>
    </row>
    <row r="2" spans="1:7">
      <c r="A2" s="3" t="s">
        <v>68</v>
      </c>
      <c r="B2" s="3" t="s">
        <v>544</v>
      </c>
      <c r="C2" s="3" t="s">
        <v>545</v>
      </c>
    </row>
    <row r="3" spans="1:7">
      <c r="A3" s="8">
        <v>1</v>
      </c>
      <c r="B3" s="309" t="s">
        <v>546</v>
      </c>
      <c r="C3" s="309" t="s">
        <v>754</v>
      </c>
    </row>
    <row r="4" spans="1:7">
      <c r="A4" s="8">
        <v>2</v>
      </c>
      <c r="B4" s="309" t="s">
        <v>547</v>
      </c>
      <c r="C4" s="309" t="s">
        <v>755</v>
      </c>
    </row>
    <row r="5" spans="1:7">
      <c r="A5" s="8">
        <v>3</v>
      </c>
      <c r="B5" s="309" t="s">
        <v>548</v>
      </c>
      <c r="C5" s="309" t="s">
        <v>756</v>
      </c>
    </row>
    <row r="6" spans="1:7">
      <c r="A6" s="8">
        <v>4</v>
      </c>
      <c r="B6" s="309" t="s">
        <v>879</v>
      </c>
      <c r="C6" s="309" t="s">
        <v>880</v>
      </c>
    </row>
    <row r="7" spans="1:7">
      <c r="A7" s="8">
        <v>5</v>
      </c>
      <c r="B7" s="309" t="s">
        <v>549</v>
      </c>
      <c r="C7" s="309" t="s">
        <v>757</v>
      </c>
    </row>
    <row r="8" spans="1:7">
      <c r="A8" s="8">
        <v>6</v>
      </c>
      <c r="B8" s="309" t="s">
        <v>550</v>
      </c>
      <c r="C8" s="309" t="s">
        <v>758</v>
      </c>
    </row>
    <row r="9" spans="1:7">
      <c r="A9" s="8">
        <v>7</v>
      </c>
      <c r="B9" s="309" t="s">
        <v>551</v>
      </c>
      <c r="C9" s="309" t="s">
        <v>759</v>
      </c>
    </row>
    <row r="10" spans="1:7">
      <c r="A10" s="8">
        <v>8</v>
      </c>
      <c r="B10" s="309" t="s">
        <v>552</v>
      </c>
      <c r="C10" s="309" t="s">
        <v>760</v>
      </c>
    </row>
    <row r="11" spans="1:7">
      <c r="A11" s="8">
        <v>9</v>
      </c>
      <c r="B11" s="309" t="s">
        <v>553</v>
      </c>
      <c r="C11" s="309" t="s">
        <v>761</v>
      </c>
    </row>
    <row r="12" spans="1:7">
      <c r="A12" s="8">
        <v>10</v>
      </c>
      <c r="B12" s="309" t="s">
        <v>554</v>
      </c>
      <c r="C12" s="309" t="s">
        <v>762</v>
      </c>
    </row>
    <row r="13" spans="1:7">
      <c r="A13" s="8">
        <v>11</v>
      </c>
      <c r="B13" s="309" t="s">
        <v>672</v>
      </c>
      <c r="C13" s="309" t="s">
        <v>673</v>
      </c>
    </row>
    <row r="14" spans="1:7">
      <c r="A14" s="8">
        <v>12</v>
      </c>
      <c r="B14" s="309" t="s">
        <v>555</v>
      </c>
      <c r="C14" s="309" t="s">
        <v>763</v>
      </c>
    </row>
    <row r="15" spans="1:7">
      <c r="A15" s="8">
        <v>13</v>
      </c>
      <c r="B15" s="309" t="s">
        <v>556</v>
      </c>
      <c r="C15" s="309" t="s">
        <v>764</v>
      </c>
    </row>
    <row r="16" spans="1:7">
      <c r="A16" s="8">
        <v>14</v>
      </c>
      <c r="B16" s="309" t="s">
        <v>557</v>
      </c>
      <c r="C16" s="309" t="s">
        <v>765</v>
      </c>
    </row>
    <row r="17" spans="1:3">
      <c r="A17" s="8">
        <v>15</v>
      </c>
      <c r="B17" s="309" t="s">
        <v>558</v>
      </c>
      <c r="C17" s="309" t="s">
        <v>766</v>
      </c>
    </row>
    <row r="18" spans="1:3">
      <c r="A18" s="8">
        <v>16</v>
      </c>
      <c r="B18" s="309" t="s">
        <v>559</v>
      </c>
      <c r="C18" s="309" t="s">
        <v>767</v>
      </c>
    </row>
    <row r="19" spans="1:3">
      <c r="A19" s="8">
        <v>17</v>
      </c>
      <c r="B19" s="309" t="s">
        <v>560</v>
      </c>
      <c r="C19" s="309" t="s">
        <v>768</v>
      </c>
    </row>
    <row r="20" spans="1:3">
      <c r="A20" s="8">
        <v>18</v>
      </c>
      <c r="B20" s="309" t="s">
        <v>561</v>
      </c>
      <c r="C20" s="309" t="s">
        <v>769</v>
      </c>
    </row>
    <row r="21" spans="1:3">
      <c r="A21" s="8">
        <v>19</v>
      </c>
      <c r="B21" s="309" t="s">
        <v>562</v>
      </c>
      <c r="C21" s="309" t="s">
        <v>770</v>
      </c>
    </row>
    <row r="22" spans="1:3">
      <c r="A22" s="8">
        <v>20</v>
      </c>
      <c r="B22" s="309" t="s">
        <v>563</v>
      </c>
      <c r="C22" s="309" t="s">
        <v>771</v>
      </c>
    </row>
    <row r="23" spans="1:3">
      <c r="A23" s="8">
        <v>21</v>
      </c>
      <c r="B23" s="309" t="s">
        <v>564</v>
      </c>
      <c r="C23" s="309" t="s">
        <v>772</v>
      </c>
    </row>
    <row r="24" spans="1:3">
      <c r="A24" s="8">
        <v>22</v>
      </c>
      <c r="B24" s="309" t="s">
        <v>565</v>
      </c>
      <c r="C24" s="309" t="s">
        <v>773</v>
      </c>
    </row>
    <row r="25" spans="1:3">
      <c r="A25" s="8">
        <v>23</v>
      </c>
      <c r="B25" s="309" t="s">
        <v>566</v>
      </c>
      <c r="C25" s="309" t="s">
        <v>774</v>
      </c>
    </row>
    <row r="26" spans="1:3">
      <c r="A26" s="8">
        <v>24</v>
      </c>
      <c r="B26" s="309" t="s">
        <v>567</v>
      </c>
      <c r="C26" s="309" t="s">
        <v>775</v>
      </c>
    </row>
    <row r="27" spans="1:3">
      <c r="A27" s="8">
        <v>25</v>
      </c>
      <c r="B27" s="309" t="s">
        <v>568</v>
      </c>
      <c r="C27" s="309" t="s">
        <v>776</v>
      </c>
    </row>
    <row r="28" spans="1:3">
      <c r="A28" s="8">
        <v>26</v>
      </c>
      <c r="B28" s="309" t="s">
        <v>569</v>
      </c>
      <c r="C28" s="309" t="s">
        <v>777</v>
      </c>
    </row>
    <row r="29" spans="1:3">
      <c r="A29" s="8">
        <v>27</v>
      </c>
      <c r="B29" s="309" t="s">
        <v>570</v>
      </c>
      <c r="C29" s="309" t="s">
        <v>778</v>
      </c>
    </row>
    <row r="30" spans="1:3">
      <c r="A30" s="8">
        <v>28</v>
      </c>
      <c r="B30" s="309" t="s">
        <v>571</v>
      </c>
      <c r="C30" s="309" t="s">
        <v>572</v>
      </c>
    </row>
    <row r="31" spans="1:3">
      <c r="A31" s="8">
        <v>29</v>
      </c>
      <c r="B31" s="309" t="s">
        <v>573</v>
      </c>
      <c r="C31" s="309" t="s">
        <v>574</v>
      </c>
    </row>
    <row r="32" spans="1:3">
      <c r="A32" s="8">
        <v>30</v>
      </c>
      <c r="B32" s="309" t="s">
        <v>575</v>
      </c>
      <c r="C32" s="309" t="s">
        <v>576</v>
      </c>
    </row>
    <row r="33" spans="1:3">
      <c r="A33" s="8">
        <v>31</v>
      </c>
      <c r="B33" s="309" t="s">
        <v>671</v>
      </c>
      <c r="C33" s="309" t="s">
        <v>670</v>
      </c>
    </row>
    <row r="34" spans="1:3">
      <c r="A34" s="8">
        <v>32</v>
      </c>
      <c r="B34" s="309" t="s">
        <v>718</v>
      </c>
      <c r="C34" s="309" t="s">
        <v>719</v>
      </c>
    </row>
    <row r="35" spans="1:3">
      <c r="A35" s="8">
        <v>33</v>
      </c>
      <c r="B35" s="309" t="s">
        <v>577</v>
      </c>
      <c r="C35" s="309" t="s">
        <v>578</v>
      </c>
    </row>
    <row r="36" spans="1:3">
      <c r="A36" s="8">
        <v>34</v>
      </c>
      <c r="B36" s="309" t="s">
        <v>579</v>
      </c>
      <c r="C36" s="309" t="s">
        <v>578</v>
      </c>
    </row>
    <row r="37" spans="1:3">
      <c r="A37" s="8">
        <v>35</v>
      </c>
      <c r="B37" s="309" t="s">
        <v>580</v>
      </c>
      <c r="C37" s="309" t="s">
        <v>581</v>
      </c>
    </row>
    <row r="38" spans="1:3">
      <c r="A38" s="8">
        <v>36</v>
      </c>
      <c r="B38" s="309" t="s">
        <v>582</v>
      </c>
      <c r="C38" s="309" t="s">
        <v>583</v>
      </c>
    </row>
    <row r="39" spans="1:3">
      <c r="A39" s="8">
        <v>37</v>
      </c>
      <c r="B39" s="309" t="s">
        <v>584</v>
      </c>
      <c r="C39" s="309" t="s">
        <v>585</v>
      </c>
    </row>
    <row r="40" spans="1:3">
      <c r="A40" s="8">
        <v>38</v>
      </c>
      <c r="B40" s="309" t="s">
        <v>586</v>
      </c>
      <c r="C40" s="309" t="s">
        <v>587</v>
      </c>
    </row>
    <row r="41" spans="1:3">
      <c r="A41" s="8">
        <v>39</v>
      </c>
      <c r="B41" s="309" t="s">
        <v>588</v>
      </c>
      <c r="C41" s="309" t="s">
        <v>589</v>
      </c>
    </row>
    <row r="42" spans="1:3">
      <c r="A42" s="8">
        <v>40</v>
      </c>
      <c r="B42" s="309" t="s">
        <v>590</v>
      </c>
      <c r="C42" s="309" t="s">
        <v>591</v>
      </c>
    </row>
    <row r="43" spans="1:3">
      <c r="A43" s="8">
        <v>41</v>
      </c>
      <c r="B43" s="309" t="s">
        <v>592</v>
      </c>
      <c r="C43" s="309" t="s">
        <v>593</v>
      </c>
    </row>
    <row r="44" spans="1:3">
      <c r="A44" s="8">
        <v>42</v>
      </c>
      <c r="B44" s="309" t="s">
        <v>594</v>
      </c>
      <c r="C44" s="309" t="s">
        <v>779</v>
      </c>
    </row>
    <row r="45" spans="1:3">
      <c r="A45" s="8">
        <v>43</v>
      </c>
      <c r="B45" s="309" t="s">
        <v>595</v>
      </c>
      <c r="C45" s="309" t="s">
        <v>596</v>
      </c>
    </row>
    <row r="46" spans="1:3">
      <c r="A46" s="8">
        <v>44</v>
      </c>
      <c r="B46" s="309" t="s">
        <v>597</v>
      </c>
      <c r="C46" s="309" t="s">
        <v>598</v>
      </c>
    </row>
    <row r="47" spans="1:3">
      <c r="A47" s="8">
        <v>45</v>
      </c>
      <c r="B47" s="309" t="s">
        <v>599</v>
      </c>
      <c r="C47" s="309" t="s">
        <v>600</v>
      </c>
    </row>
    <row r="48" spans="1:3">
      <c r="A48" s="8">
        <v>46</v>
      </c>
      <c r="B48" s="309" t="s">
        <v>601</v>
      </c>
      <c r="C48" s="309" t="s">
        <v>602</v>
      </c>
    </row>
    <row r="49" spans="1:3">
      <c r="A49" s="8">
        <v>47</v>
      </c>
      <c r="B49" s="309" t="s">
        <v>603</v>
      </c>
      <c r="C49" s="309" t="s">
        <v>604</v>
      </c>
    </row>
    <row r="50" spans="1:3">
      <c r="A50" s="8">
        <v>48</v>
      </c>
      <c r="B50" s="309" t="s">
        <v>605</v>
      </c>
      <c r="C50" s="309" t="s">
        <v>780</v>
      </c>
    </row>
    <row r="51" spans="1:3">
      <c r="A51" s="8">
        <v>49</v>
      </c>
      <c r="B51" s="309" t="s">
        <v>606</v>
      </c>
      <c r="C51" s="309" t="s">
        <v>781</v>
      </c>
    </row>
    <row r="52" spans="1:3">
      <c r="A52" s="8">
        <v>50</v>
      </c>
      <c r="B52" s="309" t="s">
        <v>607</v>
      </c>
      <c r="C52" s="309" t="s">
        <v>608</v>
      </c>
    </row>
    <row r="53" spans="1:3">
      <c r="A53" s="8">
        <v>51</v>
      </c>
      <c r="B53" s="309" t="s">
        <v>609</v>
      </c>
      <c r="C53" s="309" t="s">
        <v>610</v>
      </c>
    </row>
    <row r="54" spans="1:3">
      <c r="A54" s="8">
        <v>52</v>
      </c>
      <c r="B54" s="309" t="s">
        <v>611</v>
      </c>
      <c r="C54" s="309" t="s">
        <v>721</v>
      </c>
    </row>
    <row r="55" spans="1:3">
      <c r="A55" s="8">
        <v>53</v>
      </c>
      <c r="B55" s="309" t="s">
        <v>612</v>
      </c>
      <c r="C55" s="309" t="s">
        <v>722</v>
      </c>
    </row>
    <row r="56" spans="1:3">
      <c r="A56" s="8">
        <v>54</v>
      </c>
      <c r="B56" s="309" t="s">
        <v>613</v>
      </c>
      <c r="C56" s="309" t="s">
        <v>723</v>
      </c>
    </row>
    <row r="57" spans="1:3">
      <c r="A57" s="8">
        <v>55</v>
      </c>
      <c r="B57" s="309" t="s">
        <v>614</v>
      </c>
      <c r="C57" s="309" t="s">
        <v>724</v>
      </c>
    </row>
    <row r="58" spans="1:3">
      <c r="A58" s="8">
        <v>56</v>
      </c>
      <c r="B58" s="309" t="s">
        <v>615</v>
      </c>
      <c r="C58" s="309" t="s">
        <v>725</v>
      </c>
    </row>
    <row r="59" spans="1:3">
      <c r="A59" s="8">
        <v>57</v>
      </c>
      <c r="B59" s="309" t="s">
        <v>616</v>
      </c>
      <c r="C59" s="309" t="s">
        <v>726</v>
      </c>
    </row>
    <row r="60" spans="1:3">
      <c r="A60" s="8">
        <v>58</v>
      </c>
      <c r="B60" s="309" t="s">
        <v>617</v>
      </c>
      <c r="C60" s="309" t="s">
        <v>727</v>
      </c>
    </row>
    <row r="61" spans="1:3">
      <c r="A61" s="8">
        <v>59</v>
      </c>
      <c r="B61" s="309" t="s">
        <v>618</v>
      </c>
      <c r="C61" s="309" t="s">
        <v>728</v>
      </c>
    </row>
    <row r="62" spans="1:3">
      <c r="A62" s="8">
        <v>60</v>
      </c>
      <c r="B62" s="309" t="s">
        <v>619</v>
      </c>
      <c r="C62" s="309" t="s">
        <v>729</v>
      </c>
    </row>
    <row r="63" spans="1:3">
      <c r="A63" s="8">
        <v>61</v>
      </c>
      <c r="B63" s="309" t="s">
        <v>690</v>
      </c>
      <c r="C63" s="309" t="s">
        <v>694</v>
      </c>
    </row>
    <row r="64" spans="1:3">
      <c r="A64" s="8">
        <v>62</v>
      </c>
      <c r="B64" s="309" t="s">
        <v>620</v>
      </c>
      <c r="C64" s="309" t="s">
        <v>730</v>
      </c>
    </row>
    <row r="65" spans="1:3">
      <c r="A65" s="8">
        <v>63</v>
      </c>
      <c r="B65" s="310" t="s">
        <v>695</v>
      </c>
      <c r="C65" s="309" t="s">
        <v>731</v>
      </c>
    </row>
    <row r="66" spans="1:3">
      <c r="A66" s="8">
        <v>64</v>
      </c>
      <c r="B66" s="309" t="s">
        <v>621</v>
      </c>
      <c r="C66" s="309" t="s">
        <v>732</v>
      </c>
    </row>
    <row r="67" spans="1:3">
      <c r="A67" s="8">
        <v>65</v>
      </c>
      <c r="B67" s="309" t="s">
        <v>622</v>
      </c>
      <c r="C67" s="309" t="s">
        <v>733</v>
      </c>
    </row>
    <row r="68" spans="1:3">
      <c r="A68" s="8">
        <v>66</v>
      </c>
      <c r="B68" s="311" t="s">
        <v>674</v>
      </c>
      <c r="C68" s="311" t="s">
        <v>782</v>
      </c>
    </row>
    <row r="69" spans="1:3">
      <c r="A69" s="8">
        <v>67</v>
      </c>
      <c r="B69" s="311" t="s">
        <v>675</v>
      </c>
      <c r="C69" s="311" t="s">
        <v>767</v>
      </c>
    </row>
  </sheetData>
  <mergeCells count="1">
    <mergeCell ref="A1:D1"/>
  </mergeCells>
  <hyperlinks>
    <hyperlink ref="B3:C3" location="'AT-1-Gen_Info '!A1" display="AT- 1"/>
    <hyperlink ref="B4:C4" location="'AT-2-S1 BUDGET'!A1" display="AT - 2"/>
    <hyperlink ref="B5:C5" location="AT_2A_fundflow!A1" display="AT - 2 A"/>
    <hyperlink ref="B6:C6" location="'AT-2B_DBT'!A1" display="AT - 2 B"/>
    <hyperlink ref="B7:C7" location="'AT-3'!A1" display="AT - 3"/>
    <hyperlink ref="B8:C8" location="'AT3A_cvrg(Insti)_PY'!A1" display="AT- 3 A"/>
    <hyperlink ref="B9:C9" location="'AT3B_cvrg(Insti)_UPY '!A1" display="AT- 3 B"/>
    <hyperlink ref="B10:C10" location="'AT3C_cvrg(Insti)_UPY '!A1" display="AT-3 C"/>
    <hyperlink ref="B11:C11" location="'AT-4B'!A1" display="AT - 4"/>
    <hyperlink ref="B12:C12" location="'enrolment vs availed_UPY'!A1" display="AT - 4 A"/>
    <hyperlink ref="B13:C13" location="'AT-4B'!A1" display="AT - 4 B"/>
    <hyperlink ref="B14:C14" location="T5_PLAN_vs_PRFM!A1" display="AT - 5"/>
    <hyperlink ref="B15:C15" location="'T5A_PLAN_vs_PRFM '!A1" display="AT - 5 A"/>
    <hyperlink ref="B16:C16" location="'T5B_PLAN_vs_PRFM  (2)'!A1" display="AT - 5 B"/>
    <hyperlink ref="B17:C17" location="'T5C_Drought_PLAN_vs_PRFM '!A1" display="AT - 5 C"/>
    <hyperlink ref="B18:C18" location="'T5D_Drought_PLAN_vs_PRFM  '!A1" display="AT - 5 D"/>
    <hyperlink ref="B19:C19" location="T6_FG_py_Utlsn!A1" display="AT - 6"/>
    <hyperlink ref="B20:C20" location="'T6A_FG_Upy_Utlsn '!A1" display="AT - 6 A"/>
    <hyperlink ref="B21:C21" location="T6B_Pay_FG_FCI_Pry!A1" display="AT - 6 B"/>
    <hyperlink ref="B22:C22" location="T6C_Coarse_Grain!A1" display="AT - 6 C"/>
    <hyperlink ref="B23:C23" location="T7_CC_PY_Utlsn!A1" display="AT - 7"/>
    <hyperlink ref="B24:C24" location="'T7ACC_UPY_Utlsn '!A1" display="AT - 7 A"/>
    <hyperlink ref="B25:C25" location="'AT-8_Hon_CCH_Pry'!A1" display="AT - 8"/>
    <hyperlink ref="B26:C26" location="'AT-8A_Hon_CCH_UPry'!A1" display="AT - 8 A"/>
    <hyperlink ref="B27:C27" location="AT9_TA!A1" display="AT - 9"/>
    <hyperlink ref="B28:C28" location="AT10_MME!A1" display="AT - 10"/>
    <hyperlink ref="B29:C29" location="AT10A_!A1" display="AT - 10 A"/>
    <hyperlink ref="B30:C30" location="'AT-10 B'!A1" display="AT - 10 B"/>
    <hyperlink ref="B31:C31" location="'AT-10 C'!A1" display="AT - 10 C"/>
    <hyperlink ref="B32:C32" location="'AT-10D'!A1" display="AT - 10 D"/>
    <hyperlink ref="B33:C33" location="'AT-10 E'!A1" display="AT - 10 E "/>
    <hyperlink ref="B34:C34" location="'AT-10 F'!A1" display="AT - 10 F"/>
    <hyperlink ref="B35:C35" location="'AT11_KS Year wise'!A1" display="AT - 11"/>
    <hyperlink ref="B36:C36" location="'AT11A_KS-District wise'!A1" display="AT - 11 A"/>
    <hyperlink ref="B37:C37" location="'AT12_KD-New'!A1" display="AT - 12"/>
    <hyperlink ref="B38:C38" location="'AT12A_KD-Replacement'!A1" display="AT - 12 A"/>
    <hyperlink ref="B39:C39" location="'Mode of cooking'!A1" display="AT - 13"/>
    <hyperlink ref="B40:C40" location="'AT-14'!A1" display="AT - 14"/>
    <hyperlink ref="B41:C41" location="'AT-14 A'!A1" display="AT - 14 A"/>
    <hyperlink ref="C42" location="'AT-15'!A1" display="Contribution by community in form of  Tithi Bhojan or any other similar practice"/>
    <hyperlink ref="B42" location="'AT-15'!A1" display="AT - 15"/>
    <hyperlink ref="B43:C43" location="'AT-16'!A1" display="AT - 16"/>
    <hyperlink ref="B44:C44" location="'AT_17_Coverage-RBSK '!A1" display="AT - 17"/>
    <hyperlink ref="B45:C45" location="'AT18_Details_Community '!A1" display="AT - 18"/>
    <hyperlink ref="C46" location="AT_19_Impl_Agency!A1" display="Responsibility of Implementation"/>
    <hyperlink ref="B46" location="AT_19_Impl_Agency!A1" display="AT - 19"/>
    <hyperlink ref="B47:C47" location="'AT_20_CentralCookingagency '!A1" display="AT - 20"/>
    <hyperlink ref="B48:C48" location="'AT-21'!A1" display="AT - 21"/>
    <hyperlink ref="B49:C49" location="'AT-22'!A1" display="AT - 22"/>
    <hyperlink ref="B50:C50" location="'AT-23 MIS'!A1" display="AT - 23"/>
    <hyperlink ref="B51:C51" location="'AT-23A _AMS'!A1" display="AT - 23 A"/>
    <hyperlink ref="B52:C52" location="'AT-24'!A1" display="AT - 24"/>
    <hyperlink ref="B53:C53" location="'AT-25'!A1" display="AT - 25"/>
    <hyperlink ref="B54:C54" location="AT26_NoWD!A1" display="AT - 26"/>
    <hyperlink ref="B55:C55" location="AT26A_NoWD!A1" display="AT - 26 A"/>
    <hyperlink ref="B56:C56" location="AT27_Req_FG_CA_Pry!A1" display="AT - 27"/>
    <hyperlink ref="B57:C57" location="'AT27A_Req_FG_CA_U Pry '!A1" display="AT - 27 A"/>
    <hyperlink ref="B58:C58" location="'AT27B_Req_FG_CA_N CLP'!A1" display="AT - 27 B"/>
    <hyperlink ref="B59:C59" location="'AT27C_Req_FG_Drought -Pry '!A1" display="AT - 27 C"/>
    <hyperlink ref="B60:C60" location="'AT27D_Req_FG_Drought -UPry '!A1" display="AT - 27 D"/>
    <hyperlink ref="B61:C61" location="AT_28_RqmtKitchen!A1" display="AT - 28"/>
    <hyperlink ref="B62:C62" location="'AT-28A_RqmtPlinthArea'!A1" display="AT - 28 A"/>
    <hyperlink ref="B63:C63" location="'AT-28B_Kitchen repair'!A1" display="AT - 28 B"/>
    <hyperlink ref="B64:C64" location="'AT29_Replacement KD '!A1" display="AT - 29"/>
    <hyperlink ref="B65:C65" location="'AT29_A_Replacement KD'!A1" display="AT- 29 A"/>
    <hyperlink ref="B66:C66" location="'AT-30_Coook-cum-Helper'!A1" display="AT - 30"/>
    <hyperlink ref="B67:C67" location="'AT_31_Budget_provision '!A1" display="AT - 31"/>
    <hyperlink ref="B68:C68" location="'AT32_Drought Pry Util'!A1" display="AT - 32"/>
    <hyperlink ref="B69:C69" location="'AT-32A Drought UPry Util'!A1" display="AT - 32 A"/>
  </hyperlinks>
  <printOptions horizontalCentered="1"/>
  <pageMargins left="0.70866141732283472" right="0.70866141732283472" top="0.23622047244094491" bottom="0"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R66"/>
  <sheetViews>
    <sheetView topLeftCell="A37" zoomScaleSheetLayoutView="90" workbookViewId="0">
      <selection activeCell="P15" sqref="P15"/>
    </sheetView>
  </sheetViews>
  <sheetFormatPr defaultColWidth="9.140625" defaultRowHeight="12.75"/>
  <cols>
    <col min="1" max="1" width="6.7109375" style="15" customWidth="1"/>
    <col min="2" max="2" width="15.140625" style="15" bestFit="1" customWidth="1"/>
    <col min="3" max="3" width="11.42578125" style="15" customWidth="1"/>
    <col min="4" max="4" width="10.85546875" style="15" customWidth="1"/>
    <col min="5" max="5" width="10.140625" style="15" customWidth="1"/>
    <col min="6" max="6" width="13" style="15" customWidth="1"/>
    <col min="7" max="7" width="15.140625" style="15" customWidth="1"/>
    <col min="8" max="8" width="9.85546875" style="15" customWidth="1"/>
    <col min="9" max="9" width="12.140625" style="15" customWidth="1"/>
    <col min="10" max="10" width="11.7109375" style="15" customWidth="1"/>
    <col min="11" max="11" width="12" style="15" customWidth="1"/>
    <col min="12" max="12" width="14.140625" style="15" customWidth="1"/>
    <col min="13" max="13" width="10.42578125" style="15" customWidth="1"/>
    <col min="14" max="16384" width="9.140625" style="15"/>
  </cols>
  <sheetData>
    <row r="1" spans="1:18" customFormat="1" ht="15">
      <c r="D1" s="34"/>
      <c r="E1" s="34"/>
      <c r="F1" s="34"/>
      <c r="G1" s="34"/>
      <c r="H1" s="34"/>
      <c r="I1" s="34"/>
      <c r="J1" s="34"/>
      <c r="K1" s="34"/>
      <c r="L1" s="792" t="s">
        <v>57</v>
      </c>
      <c r="M1" s="792"/>
      <c r="N1" s="40"/>
      <c r="O1" s="40"/>
    </row>
    <row r="2" spans="1:18" customFormat="1" ht="15">
      <c r="A2" s="782" t="s">
        <v>0</v>
      </c>
      <c r="B2" s="782"/>
      <c r="C2" s="782"/>
      <c r="D2" s="782"/>
      <c r="E2" s="782"/>
      <c r="F2" s="782"/>
      <c r="G2" s="782"/>
      <c r="H2" s="782"/>
      <c r="I2" s="782"/>
      <c r="J2" s="782"/>
      <c r="K2" s="782"/>
      <c r="L2" s="782"/>
      <c r="M2" s="42"/>
      <c r="N2" s="42"/>
      <c r="O2" s="42"/>
    </row>
    <row r="3" spans="1:18" customFormat="1" ht="20.25">
      <c r="A3" s="705" t="s">
        <v>734</v>
      </c>
      <c r="B3" s="705"/>
      <c r="C3" s="705"/>
      <c r="D3" s="705"/>
      <c r="E3" s="705"/>
      <c r="F3" s="705"/>
      <c r="G3" s="705"/>
      <c r="H3" s="705"/>
      <c r="I3" s="705"/>
      <c r="J3" s="705"/>
      <c r="K3" s="705"/>
      <c r="L3" s="705"/>
      <c r="M3" s="41"/>
      <c r="N3" s="41"/>
      <c r="O3" s="41"/>
    </row>
    <row r="4" spans="1:18" customFormat="1" ht="10.5" customHeight="1"/>
    <row r="5" spans="1:18" ht="19.5" customHeight="1">
      <c r="A5" s="783" t="s">
        <v>798</v>
      </c>
      <c r="B5" s="783"/>
      <c r="C5" s="783"/>
      <c r="D5" s="783"/>
      <c r="E5" s="783"/>
      <c r="F5" s="783"/>
      <c r="G5" s="783"/>
      <c r="H5" s="783"/>
      <c r="I5" s="783"/>
      <c r="J5" s="783"/>
      <c r="K5" s="783"/>
      <c r="L5" s="783"/>
    </row>
    <row r="6" spans="1:18">
      <c r="A6" s="22"/>
      <c r="B6" s="22"/>
      <c r="C6" s="22"/>
      <c r="D6" s="22"/>
      <c r="E6" s="22"/>
      <c r="F6" s="22"/>
      <c r="G6" s="22"/>
      <c r="H6" s="22"/>
      <c r="I6" s="22"/>
      <c r="J6" s="22"/>
      <c r="K6" s="22"/>
      <c r="L6" s="22"/>
    </row>
    <row r="7" spans="1:18">
      <c r="A7" s="707" t="s">
        <v>928</v>
      </c>
      <c r="B7" s="707"/>
      <c r="F7" s="791" t="s">
        <v>15</v>
      </c>
      <c r="G7" s="791"/>
      <c r="H7" s="791"/>
      <c r="I7" s="791"/>
      <c r="J7" s="791"/>
      <c r="K7" s="791"/>
      <c r="L7" s="791"/>
    </row>
    <row r="8" spans="1:18">
      <c r="A8" s="14"/>
      <c r="F8" s="16"/>
      <c r="G8" s="94"/>
      <c r="H8" s="94"/>
      <c r="I8" s="775" t="s">
        <v>1132</v>
      </c>
      <c r="J8" s="775"/>
      <c r="K8" s="775"/>
      <c r="L8" s="775"/>
    </row>
    <row r="9" spans="1:18" s="14" customFormat="1">
      <c r="A9" s="688" t="s">
        <v>2</v>
      </c>
      <c r="B9" s="688" t="s">
        <v>3</v>
      </c>
      <c r="C9" s="670" t="s">
        <v>16</v>
      </c>
      <c r="D9" s="671"/>
      <c r="E9" s="671"/>
      <c r="F9" s="671"/>
      <c r="G9" s="671"/>
      <c r="H9" s="670" t="s">
        <v>36</v>
      </c>
      <c r="I9" s="671"/>
      <c r="J9" s="671"/>
      <c r="K9" s="671"/>
      <c r="L9" s="671"/>
      <c r="Q9" s="29"/>
      <c r="R9" s="30"/>
    </row>
    <row r="10" spans="1:18" s="14" customFormat="1" ht="77.45" customHeight="1">
      <c r="A10" s="688"/>
      <c r="B10" s="688"/>
      <c r="C10" s="304" t="s">
        <v>839</v>
      </c>
      <c r="D10" s="304" t="s">
        <v>815</v>
      </c>
      <c r="E10" s="5" t="s">
        <v>64</v>
      </c>
      <c r="F10" s="5" t="s">
        <v>65</v>
      </c>
      <c r="G10" s="5" t="s">
        <v>649</v>
      </c>
      <c r="H10" s="304" t="s">
        <v>839</v>
      </c>
      <c r="I10" s="304" t="s">
        <v>815</v>
      </c>
      <c r="J10" s="5" t="s">
        <v>64</v>
      </c>
      <c r="K10" s="5" t="s">
        <v>65</v>
      </c>
      <c r="L10" s="5" t="s">
        <v>650</v>
      </c>
    </row>
    <row r="11" spans="1:18" s="14" customFormat="1">
      <c r="A11" s="5">
        <v>1</v>
      </c>
      <c r="B11" s="5">
        <v>2</v>
      </c>
      <c r="C11" s="5">
        <v>3</v>
      </c>
      <c r="D11" s="5">
        <v>4</v>
      </c>
      <c r="E11" s="5">
        <v>5</v>
      </c>
      <c r="F11" s="5">
        <v>6</v>
      </c>
      <c r="G11" s="5">
        <v>7</v>
      </c>
      <c r="H11" s="5">
        <v>8</v>
      </c>
      <c r="I11" s="5">
        <v>9</v>
      </c>
      <c r="J11" s="5">
        <v>10</v>
      </c>
      <c r="K11" s="5">
        <v>11</v>
      </c>
      <c r="L11" s="5">
        <v>12</v>
      </c>
    </row>
    <row r="12" spans="1:18" s="14" customFormat="1">
      <c r="A12" s="343">
        <v>1</v>
      </c>
      <c r="B12" s="146" t="s">
        <v>890</v>
      </c>
      <c r="C12" s="373">
        <v>6600.72</v>
      </c>
      <c r="D12" s="422">
        <v>431.97</v>
      </c>
      <c r="E12" s="422">
        <v>5037.30377923575</v>
      </c>
      <c r="F12" s="422">
        <v>4827.6035016395599</v>
      </c>
      <c r="G12" s="422">
        <f>D12+E12-F12</f>
        <v>641.67027759619032</v>
      </c>
      <c r="H12" s="374"/>
      <c r="I12" s="374"/>
      <c r="J12" s="374"/>
      <c r="K12" s="374"/>
      <c r="L12" s="373"/>
      <c r="M12" s="428"/>
      <c r="P12" s="428"/>
    </row>
    <row r="13" spans="1:18" s="14" customFormat="1">
      <c r="A13" s="343">
        <v>2</v>
      </c>
      <c r="B13" s="146" t="s">
        <v>891</v>
      </c>
      <c r="C13" s="373">
        <v>5111.0600000000004</v>
      </c>
      <c r="D13" s="422">
        <v>334.48249999999996</v>
      </c>
      <c r="E13" s="422">
        <v>3900.2795694633055</v>
      </c>
      <c r="F13" s="422">
        <v>3737.9130050741132</v>
      </c>
      <c r="G13" s="422">
        <f t="shared" ref="G13:G50" si="0">D13+E13-F13</f>
        <v>496.84906438919188</v>
      </c>
      <c r="H13" s="374"/>
      <c r="I13" s="374"/>
      <c r="J13" s="374"/>
      <c r="K13" s="374"/>
      <c r="L13" s="373"/>
      <c r="M13" s="428"/>
      <c r="P13" s="428"/>
    </row>
    <row r="14" spans="1:18" s="14" customFormat="1">
      <c r="A14" s="343">
        <v>3</v>
      </c>
      <c r="B14" s="146" t="s">
        <v>892</v>
      </c>
      <c r="C14" s="373">
        <v>3853.78</v>
      </c>
      <c r="D14" s="422">
        <v>252.20249999999999</v>
      </c>
      <c r="E14" s="422">
        <v>2940.9226894410758</v>
      </c>
      <c r="F14" s="422">
        <v>2818.4936418011712</v>
      </c>
      <c r="G14" s="422">
        <f t="shared" si="0"/>
        <v>374.63154763990451</v>
      </c>
      <c r="H14" s="374"/>
      <c r="I14" s="374"/>
      <c r="J14" s="374"/>
      <c r="K14" s="374"/>
      <c r="L14" s="373"/>
      <c r="M14" s="428"/>
      <c r="P14" s="428"/>
    </row>
    <row r="15" spans="1:18" s="14" customFormat="1">
      <c r="A15" s="343">
        <v>4</v>
      </c>
      <c r="B15" s="146" t="s">
        <v>893</v>
      </c>
      <c r="C15" s="373">
        <v>2642.73</v>
      </c>
      <c r="D15" s="422">
        <v>172.94749999999999</v>
      </c>
      <c r="E15" s="422">
        <v>2016.8197965919824</v>
      </c>
      <c r="F15" s="422">
        <v>1932.8606609626845</v>
      </c>
      <c r="G15" s="422">
        <f t="shared" si="0"/>
        <v>256.90663562929785</v>
      </c>
      <c r="H15" s="374"/>
      <c r="I15" s="374"/>
      <c r="J15" s="374"/>
      <c r="K15" s="374"/>
      <c r="L15" s="373"/>
      <c r="M15" s="428"/>
      <c r="P15" s="428"/>
    </row>
    <row r="16" spans="1:18" s="14" customFormat="1">
      <c r="A16" s="343">
        <v>5</v>
      </c>
      <c r="B16" s="146" t="s">
        <v>894</v>
      </c>
      <c r="C16" s="373">
        <v>4927.8500000000004</v>
      </c>
      <c r="D16" s="422">
        <v>322.49250000000001</v>
      </c>
      <c r="E16" s="422">
        <v>3760.6178483453732</v>
      </c>
      <c r="F16" s="422">
        <v>3604.065327137122</v>
      </c>
      <c r="G16" s="422">
        <f t="shared" si="0"/>
        <v>479.045021208251</v>
      </c>
      <c r="H16" s="374"/>
      <c r="I16" s="374"/>
      <c r="J16" s="374"/>
      <c r="K16" s="374"/>
      <c r="L16" s="373"/>
      <c r="M16" s="428"/>
      <c r="P16" s="428"/>
    </row>
    <row r="17" spans="1:16" s="14" customFormat="1">
      <c r="A17" s="343">
        <v>6</v>
      </c>
      <c r="B17" s="146" t="s">
        <v>895</v>
      </c>
      <c r="C17" s="373">
        <v>3015.04</v>
      </c>
      <c r="D17" s="422">
        <v>197.3125</v>
      </c>
      <c r="E17" s="422">
        <v>2300.7930405894722</v>
      </c>
      <c r="F17" s="422">
        <v>2205.0122498236246</v>
      </c>
      <c r="G17" s="422">
        <f t="shared" si="0"/>
        <v>293.09329076584754</v>
      </c>
      <c r="H17" s="374"/>
      <c r="I17" s="374"/>
      <c r="J17" s="374"/>
      <c r="K17" s="374"/>
      <c r="L17" s="373"/>
      <c r="M17" s="428"/>
      <c r="P17" s="428"/>
    </row>
    <row r="18" spans="1:16" s="14" customFormat="1">
      <c r="A18" s="343">
        <v>7</v>
      </c>
      <c r="B18" s="146" t="s">
        <v>896</v>
      </c>
      <c r="C18" s="373">
        <v>7586.54</v>
      </c>
      <c r="D18" s="422">
        <v>496.48500000000001</v>
      </c>
      <c r="E18" s="422">
        <v>5789.6589390527261</v>
      </c>
      <c r="F18" s="422">
        <v>5548.6385162401839</v>
      </c>
      <c r="G18" s="422">
        <f t="shared" si="0"/>
        <v>737.50542281254184</v>
      </c>
      <c r="H18" s="374"/>
      <c r="I18" s="374"/>
      <c r="J18" s="374"/>
      <c r="K18" s="374"/>
      <c r="L18" s="373"/>
      <c r="M18" s="428"/>
      <c r="P18" s="428"/>
    </row>
    <row r="19" spans="1:16" s="14" customFormat="1">
      <c r="A19" s="343">
        <v>8</v>
      </c>
      <c r="B19" s="146" t="s">
        <v>897</v>
      </c>
      <c r="C19" s="373">
        <v>1612.78</v>
      </c>
      <c r="D19" s="422">
        <v>105.54500000000002</v>
      </c>
      <c r="E19" s="422">
        <v>1230.7708103221005</v>
      </c>
      <c r="F19" s="422">
        <v>1179.5344759867135</v>
      </c>
      <c r="G19" s="422">
        <f t="shared" si="0"/>
        <v>156.7813343353871</v>
      </c>
      <c r="H19" s="374"/>
      <c r="I19" s="374"/>
      <c r="J19" s="374"/>
      <c r="K19" s="374"/>
      <c r="L19" s="373"/>
      <c r="M19" s="428"/>
      <c r="P19" s="428"/>
    </row>
    <row r="20" spans="1:16" s="14" customFormat="1">
      <c r="A20" s="343">
        <v>9</v>
      </c>
      <c r="B20" s="146" t="s">
        <v>898</v>
      </c>
      <c r="C20" s="373">
        <v>1270.31</v>
      </c>
      <c r="D20" s="422">
        <v>83.132500000000007</v>
      </c>
      <c r="E20" s="422">
        <v>969.4622553956392</v>
      </c>
      <c r="F20" s="422">
        <v>929.10405724338534</v>
      </c>
      <c r="G20" s="422">
        <f t="shared" si="0"/>
        <v>123.4906981522538</v>
      </c>
      <c r="H20" s="374"/>
      <c r="I20" s="374"/>
      <c r="J20" s="374"/>
      <c r="K20" s="374"/>
      <c r="L20" s="373"/>
      <c r="M20" s="428"/>
      <c r="P20" s="428"/>
    </row>
    <row r="21" spans="1:16" s="14" customFormat="1">
      <c r="A21" s="343">
        <v>10</v>
      </c>
      <c r="B21" s="146" t="s">
        <v>899</v>
      </c>
      <c r="C21" s="373">
        <v>4126.5</v>
      </c>
      <c r="D21" s="422">
        <v>270.05</v>
      </c>
      <c r="E21" s="422">
        <v>3149.1588889654158</v>
      </c>
      <c r="F21" s="422">
        <v>3018.0610790749934</v>
      </c>
      <c r="G21" s="422">
        <f t="shared" si="0"/>
        <v>401.14780989042265</v>
      </c>
      <c r="H21" s="374"/>
      <c r="I21" s="374"/>
      <c r="J21" s="374"/>
      <c r="K21" s="374"/>
      <c r="L21" s="373"/>
      <c r="M21" s="428"/>
      <c r="P21" s="428"/>
    </row>
    <row r="22" spans="1:16" s="14" customFormat="1">
      <c r="A22" s="343">
        <v>11</v>
      </c>
      <c r="B22" s="146" t="s">
        <v>900</v>
      </c>
      <c r="C22" s="373">
        <v>4948.8599999999997</v>
      </c>
      <c r="D22" s="422">
        <v>323.86750000000001</v>
      </c>
      <c r="E22" s="422">
        <v>3776.6053166543784</v>
      </c>
      <c r="F22" s="422">
        <v>3619.3872456422264</v>
      </c>
      <c r="G22" s="422">
        <f t="shared" si="0"/>
        <v>481.08557101215183</v>
      </c>
      <c r="H22" s="374"/>
      <c r="I22" s="374"/>
      <c r="J22" s="374"/>
      <c r="K22" s="374"/>
      <c r="L22" s="373"/>
      <c r="M22" s="428"/>
      <c r="P22" s="428"/>
    </row>
    <row r="23" spans="1:16" s="14" customFormat="1">
      <c r="A23" s="343">
        <v>12</v>
      </c>
      <c r="B23" s="146" t="s">
        <v>901</v>
      </c>
      <c r="C23" s="373">
        <v>7538.64</v>
      </c>
      <c r="D23" s="422">
        <v>493.35</v>
      </c>
      <c r="E23" s="422">
        <v>5753.1125651902921</v>
      </c>
      <c r="F23" s="422">
        <v>5513.613548487041</v>
      </c>
      <c r="G23" s="422">
        <f t="shared" si="0"/>
        <v>732.84901670325144</v>
      </c>
      <c r="H23" s="374"/>
      <c r="I23" s="374"/>
      <c r="J23" s="374"/>
      <c r="K23" s="374"/>
      <c r="L23" s="373"/>
      <c r="M23" s="428"/>
      <c r="P23" s="428"/>
    </row>
    <row r="24" spans="1:16" s="14" customFormat="1">
      <c r="A24" s="343">
        <v>13</v>
      </c>
      <c r="B24" s="146" t="s">
        <v>902</v>
      </c>
      <c r="C24" s="373">
        <v>4085.32</v>
      </c>
      <c r="D24" s="422">
        <v>267.35500000000002</v>
      </c>
      <c r="E24" s="422">
        <v>3117.5262366840643</v>
      </c>
      <c r="F24" s="422">
        <v>2987.7452772865277</v>
      </c>
      <c r="G24" s="422">
        <f t="shared" si="0"/>
        <v>397.13595939753668</v>
      </c>
      <c r="H24" s="374"/>
      <c r="I24" s="374"/>
      <c r="J24" s="374"/>
      <c r="K24" s="374"/>
      <c r="L24" s="373"/>
      <c r="M24" s="428"/>
      <c r="P24" s="428"/>
    </row>
    <row r="25" spans="1:16" s="14" customFormat="1">
      <c r="A25" s="343">
        <v>14</v>
      </c>
      <c r="B25" s="146" t="s">
        <v>903</v>
      </c>
      <c r="C25" s="373">
        <v>4911.04</v>
      </c>
      <c r="D25" s="422">
        <v>321.39250000000004</v>
      </c>
      <c r="E25" s="422">
        <v>3747.6898866934821</v>
      </c>
      <c r="F25" s="422">
        <v>3591.6755496539777</v>
      </c>
      <c r="G25" s="422">
        <f t="shared" si="0"/>
        <v>477.40683703950435</v>
      </c>
      <c r="H25" s="374"/>
      <c r="I25" s="374"/>
      <c r="J25" s="374"/>
      <c r="K25" s="374"/>
      <c r="L25" s="373"/>
      <c r="M25" s="428"/>
      <c r="P25" s="428"/>
    </row>
    <row r="26" spans="1:16" s="14" customFormat="1">
      <c r="A26" s="343">
        <v>15</v>
      </c>
      <c r="B26" s="146" t="s">
        <v>904</v>
      </c>
      <c r="C26" s="373">
        <v>8082.4</v>
      </c>
      <c r="D26" s="422">
        <v>528.93500000000006</v>
      </c>
      <c r="E26" s="422">
        <v>6167.7989939302151</v>
      </c>
      <c r="F26" s="422">
        <v>5911.0368017201399</v>
      </c>
      <c r="G26" s="422">
        <f t="shared" si="0"/>
        <v>785.69719221007563</v>
      </c>
      <c r="H26" s="374"/>
      <c r="I26" s="374"/>
      <c r="J26" s="374"/>
      <c r="K26" s="374"/>
      <c r="L26" s="373"/>
      <c r="M26" s="428"/>
      <c r="P26" s="428"/>
    </row>
    <row r="27" spans="1:16" s="14" customFormat="1">
      <c r="A27" s="343">
        <v>16</v>
      </c>
      <c r="B27" s="146" t="s">
        <v>905</v>
      </c>
      <c r="C27" s="373">
        <v>6986.06</v>
      </c>
      <c r="D27" s="422">
        <v>457.1875</v>
      </c>
      <c r="E27" s="422">
        <v>5331.43646523803</v>
      </c>
      <c r="F27" s="422">
        <v>5109.49160033721</v>
      </c>
      <c r="G27" s="422">
        <f t="shared" si="0"/>
        <v>679.13236490081999</v>
      </c>
      <c r="H27" s="374"/>
      <c r="I27" s="374"/>
      <c r="J27" s="374"/>
      <c r="K27" s="374"/>
      <c r="L27" s="373"/>
      <c r="M27" s="428"/>
      <c r="P27" s="428"/>
    </row>
    <row r="28" spans="1:16" s="14" customFormat="1">
      <c r="A28" s="343">
        <v>17</v>
      </c>
      <c r="B28" s="146" t="s">
        <v>906</v>
      </c>
      <c r="C28" s="373">
        <v>1691.78</v>
      </c>
      <c r="D28" s="422">
        <v>110.715</v>
      </c>
      <c r="E28" s="422">
        <v>1291.0667089224332</v>
      </c>
      <c r="F28" s="422">
        <v>1237.3202883924193</v>
      </c>
      <c r="G28" s="422">
        <f t="shared" si="0"/>
        <v>164.46142053001381</v>
      </c>
      <c r="H28" s="374"/>
      <c r="I28" s="374"/>
      <c r="J28" s="374"/>
      <c r="K28" s="374"/>
      <c r="L28" s="373"/>
      <c r="M28" s="428"/>
      <c r="P28" s="428"/>
    </row>
    <row r="29" spans="1:16" s="14" customFormat="1">
      <c r="A29" s="343">
        <v>18</v>
      </c>
      <c r="B29" s="146" t="s">
        <v>907</v>
      </c>
      <c r="C29" s="373">
        <v>5061.8999999999996</v>
      </c>
      <c r="D29" s="422">
        <v>331.26499999999999</v>
      </c>
      <c r="E29" s="422">
        <v>3862.9939825185229</v>
      </c>
      <c r="F29" s="422">
        <v>3702.1795972861428</v>
      </c>
      <c r="G29" s="422">
        <f t="shared" si="0"/>
        <v>492.07938523238045</v>
      </c>
      <c r="H29" s="374"/>
      <c r="I29" s="374"/>
      <c r="J29" s="374"/>
      <c r="K29" s="374"/>
      <c r="L29" s="373"/>
      <c r="M29" s="428"/>
      <c r="P29" s="428"/>
    </row>
    <row r="30" spans="1:16" s="14" customFormat="1">
      <c r="A30" s="343">
        <v>19</v>
      </c>
      <c r="B30" s="146" t="s">
        <v>908</v>
      </c>
      <c r="C30" s="373">
        <v>4474.4399999999996</v>
      </c>
      <c r="D30" s="422">
        <v>292.82</v>
      </c>
      <c r="E30" s="422">
        <v>9828.3065401979693</v>
      </c>
      <c r="F30" s="422">
        <v>9419.1593654185563</v>
      </c>
      <c r="G30" s="422">
        <f t="shared" si="0"/>
        <v>701.96717477941274</v>
      </c>
      <c r="H30" s="374"/>
      <c r="I30" s="374"/>
      <c r="J30" s="374"/>
      <c r="K30" s="374"/>
      <c r="L30" s="373"/>
      <c r="M30" s="428"/>
      <c r="P30" s="428"/>
    </row>
    <row r="31" spans="1:16" s="14" customFormat="1">
      <c r="A31" s="343">
        <v>20</v>
      </c>
      <c r="B31" s="146" t="s">
        <v>909</v>
      </c>
      <c r="C31" s="373">
        <v>9803.17</v>
      </c>
      <c r="D31" s="422">
        <v>641.54750000000001</v>
      </c>
      <c r="E31" s="422">
        <v>7481.2308203961493</v>
      </c>
      <c r="F31" s="422">
        <v>7169.7911597060292</v>
      </c>
      <c r="G31" s="422">
        <f t="shared" si="0"/>
        <v>952.98716069011971</v>
      </c>
      <c r="H31" s="374"/>
      <c r="I31" s="374"/>
      <c r="J31" s="374"/>
      <c r="K31" s="374"/>
      <c r="L31" s="373"/>
      <c r="M31" s="428"/>
      <c r="P31" s="428"/>
    </row>
    <row r="32" spans="1:16" s="14" customFormat="1">
      <c r="A32" s="343">
        <v>21</v>
      </c>
      <c r="B32" s="146" t="s">
        <v>910</v>
      </c>
      <c r="C32" s="373">
        <v>7007.49</v>
      </c>
      <c r="D32" s="422">
        <v>458.59</v>
      </c>
      <c r="E32" s="422">
        <v>5347.6454602703807</v>
      </c>
      <c r="F32" s="422">
        <v>5125.0258235259716</v>
      </c>
      <c r="G32" s="422">
        <f t="shared" si="0"/>
        <v>681.20963674440918</v>
      </c>
      <c r="H32" s="374"/>
      <c r="I32" s="374"/>
      <c r="J32" s="374"/>
      <c r="K32" s="374"/>
      <c r="L32" s="373"/>
      <c r="M32" s="428"/>
      <c r="P32" s="428"/>
    </row>
    <row r="33" spans="1:16" s="14" customFormat="1">
      <c r="A33" s="343">
        <v>22</v>
      </c>
      <c r="B33" s="146" t="s">
        <v>911</v>
      </c>
      <c r="C33" s="373">
        <v>4699.25</v>
      </c>
      <c r="D33" s="422">
        <v>307.53249999999997</v>
      </c>
      <c r="E33" s="422">
        <v>6793.1103409399739</v>
      </c>
      <c r="F33" s="422">
        <v>6510.3167698814541</v>
      </c>
      <c r="G33" s="422">
        <f t="shared" si="0"/>
        <v>590.32607105852003</v>
      </c>
      <c r="H33" s="374"/>
      <c r="I33" s="374"/>
      <c r="J33" s="374"/>
      <c r="K33" s="374"/>
      <c r="L33" s="373"/>
      <c r="M33" s="428"/>
      <c r="P33" s="428"/>
    </row>
    <row r="34" spans="1:16" s="14" customFormat="1">
      <c r="A34" s="343">
        <v>23</v>
      </c>
      <c r="B34" s="146" t="s">
        <v>912</v>
      </c>
      <c r="C34" s="373">
        <v>6009.48</v>
      </c>
      <c r="D34" s="422">
        <v>393.27749999999997</v>
      </c>
      <c r="E34" s="422">
        <v>5868.9084157647812</v>
      </c>
      <c r="F34" s="422">
        <v>5624.5888793799395</v>
      </c>
      <c r="G34" s="422">
        <f t="shared" si="0"/>
        <v>637.59703638484189</v>
      </c>
      <c r="H34" s="374"/>
      <c r="I34" s="374"/>
      <c r="J34" s="374"/>
      <c r="K34" s="374"/>
      <c r="L34" s="373"/>
      <c r="M34" s="428"/>
      <c r="P34" s="428"/>
    </row>
    <row r="35" spans="1:16" s="14" customFormat="1">
      <c r="A35" s="343">
        <v>24</v>
      </c>
      <c r="B35" s="146" t="s">
        <v>913</v>
      </c>
      <c r="C35" s="373">
        <v>7388.62</v>
      </c>
      <c r="D35" s="422">
        <v>483.53250000000003</v>
      </c>
      <c r="E35" s="422">
        <v>5959.2734717091225</v>
      </c>
      <c r="F35" s="422">
        <v>5711.192086099576</v>
      </c>
      <c r="G35" s="422">
        <f t="shared" si="0"/>
        <v>731.61388560954674</v>
      </c>
      <c r="H35" s="374"/>
      <c r="I35" s="374"/>
      <c r="J35" s="374"/>
      <c r="K35" s="374"/>
      <c r="L35" s="373"/>
      <c r="M35" s="428"/>
      <c r="P35" s="428"/>
    </row>
    <row r="36" spans="1:16" s="14" customFormat="1">
      <c r="A36" s="343">
        <v>25</v>
      </c>
      <c r="B36" s="146" t="s">
        <v>914</v>
      </c>
      <c r="C36" s="373">
        <v>4321.8999999999996</v>
      </c>
      <c r="D36" s="422">
        <v>282.83749999999998</v>
      </c>
      <c r="E36" s="422">
        <v>3298.2633329791229</v>
      </c>
      <c r="F36" s="422">
        <v>3160.9583843750524</v>
      </c>
      <c r="G36" s="422">
        <f t="shared" si="0"/>
        <v>420.14244860407052</v>
      </c>
      <c r="H36" s="374"/>
      <c r="I36" s="374"/>
      <c r="J36" s="374"/>
      <c r="K36" s="374"/>
      <c r="L36" s="373"/>
      <c r="M36" s="428"/>
      <c r="P36" s="428"/>
    </row>
    <row r="37" spans="1:16" s="14" customFormat="1">
      <c r="A37" s="343">
        <v>26</v>
      </c>
      <c r="B37" s="146" t="s">
        <v>915</v>
      </c>
      <c r="C37" s="373">
        <v>5524.55</v>
      </c>
      <c r="D37" s="422">
        <v>361.54250000000002</v>
      </c>
      <c r="E37" s="422">
        <v>4536.6659481129936</v>
      </c>
      <c r="F37" s="422">
        <v>4347.8069571976575</v>
      </c>
      <c r="G37" s="422">
        <f t="shared" si="0"/>
        <v>550.40149091533567</v>
      </c>
      <c r="H37" s="374"/>
      <c r="I37" s="374"/>
      <c r="J37" s="374"/>
      <c r="K37" s="374"/>
      <c r="L37" s="373"/>
      <c r="M37" s="428"/>
      <c r="P37" s="428"/>
    </row>
    <row r="38" spans="1:16" s="14" customFormat="1">
      <c r="A38" s="343">
        <v>27</v>
      </c>
      <c r="B38" s="146" t="s">
        <v>916</v>
      </c>
      <c r="C38" s="373">
        <v>6911.26</v>
      </c>
      <c r="D38" s="422">
        <v>452.29250000000002</v>
      </c>
      <c r="E38" s="422">
        <v>5274.202184413949</v>
      </c>
      <c r="F38" s="422">
        <v>5054.6399521878375</v>
      </c>
      <c r="G38" s="422">
        <f t="shared" si="0"/>
        <v>671.85473222611108</v>
      </c>
      <c r="H38" s="374"/>
      <c r="I38" s="374"/>
      <c r="J38" s="374"/>
      <c r="K38" s="374"/>
      <c r="L38" s="373"/>
      <c r="M38" s="428"/>
      <c r="P38" s="428"/>
    </row>
    <row r="39" spans="1:16" s="14" customFormat="1">
      <c r="A39" s="343">
        <v>28</v>
      </c>
      <c r="B39" s="146" t="s">
        <v>917</v>
      </c>
      <c r="C39" s="373">
        <v>5240.49</v>
      </c>
      <c r="D39" s="422">
        <v>342.95249999999999</v>
      </c>
      <c r="E39" s="422">
        <v>3971.5334604985851</v>
      </c>
      <c r="F39" s="422">
        <v>3806.200634516932</v>
      </c>
      <c r="G39" s="422">
        <f t="shared" si="0"/>
        <v>508.28532598165293</v>
      </c>
      <c r="H39" s="374"/>
      <c r="I39" s="374"/>
      <c r="J39" s="374"/>
      <c r="K39" s="374"/>
      <c r="L39" s="373"/>
      <c r="M39" s="428"/>
      <c r="P39" s="428"/>
    </row>
    <row r="40" spans="1:16" s="14" customFormat="1">
      <c r="A40" s="335">
        <v>29</v>
      </c>
      <c r="B40" s="330" t="s">
        <v>918</v>
      </c>
      <c r="C40" s="373">
        <v>4000.86</v>
      </c>
      <c r="D40" s="422">
        <v>269.82749999999999</v>
      </c>
      <c r="E40" s="422">
        <v>3053.2481442894314</v>
      </c>
      <c r="F40" s="422">
        <v>2926.1430476965302</v>
      </c>
      <c r="G40" s="422">
        <f t="shared" si="0"/>
        <v>396.93259659290106</v>
      </c>
      <c r="H40" s="374"/>
      <c r="I40" s="374"/>
      <c r="J40" s="374"/>
      <c r="K40" s="374"/>
      <c r="L40" s="373"/>
      <c r="M40" s="428"/>
      <c r="P40" s="428"/>
    </row>
    <row r="41" spans="1:16" s="14" customFormat="1">
      <c r="A41" s="335">
        <v>30</v>
      </c>
      <c r="B41" s="330" t="s">
        <v>919</v>
      </c>
      <c r="C41" s="373">
        <v>2357.8200000000002</v>
      </c>
      <c r="D41" s="422">
        <v>154.30250000000001</v>
      </c>
      <c r="E41" s="422">
        <v>1799.4253181012216</v>
      </c>
      <c r="F41" s="422">
        <v>1724.5161990056313</v>
      </c>
      <c r="G41" s="422">
        <f t="shared" si="0"/>
        <v>229.21161909559032</v>
      </c>
      <c r="H41" s="374"/>
      <c r="I41" s="374"/>
      <c r="J41" s="374"/>
      <c r="K41" s="374"/>
      <c r="L41" s="373"/>
      <c r="M41" s="428"/>
      <c r="P41" s="428"/>
    </row>
    <row r="42" spans="1:16" s="14" customFormat="1">
      <c r="A42" s="335">
        <v>31</v>
      </c>
      <c r="B42" s="330" t="s">
        <v>920</v>
      </c>
      <c r="C42" s="373">
        <v>1166.9100000000001</v>
      </c>
      <c r="D42" s="422">
        <v>112.56</v>
      </c>
      <c r="E42" s="422">
        <v>890.383405675125</v>
      </c>
      <c r="F42" s="422">
        <v>853.31721798424837</v>
      </c>
      <c r="G42" s="422">
        <f t="shared" si="0"/>
        <v>149.62618769087658</v>
      </c>
      <c r="H42" s="374"/>
      <c r="I42" s="374"/>
      <c r="J42" s="374"/>
      <c r="K42" s="374"/>
      <c r="L42" s="373"/>
      <c r="M42" s="428"/>
      <c r="P42" s="428"/>
    </row>
    <row r="43" spans="1:16" s="14" customFormat="1">
      <c r="A43" s="335">
        <v>32</v>
      </c>
      <c r="B43" s="330" t="s">
        <v>921</v>
      </c>
      <c r="C43" s="373">
        <v>1971.64</v>
      </c>
      <c r="D43" s="422">
        <v>135.88999999999999</v>
      </c>
      <c r="E43" s="422">
        <v>1504.6800634713279</v>
      </c>
      <c r="F43" s="422">
        <v>1442.0410325865832</v>
      </c>
      <c r="G43" s="422">
        <f t="shared" si="0"/>
        <v>198.52903088474477</v>
      </c>
      <c r="H43" s="374"/>
      <c r="I43" s="374"/>
      <c r="J43" s="374"/>
      <c r="K43" s="374"/>
      <c r="L43" s="373"/>
      <c r="M43" s="428"/>
      <c r="P43" s="428"/>
    </row>
    <row r="44" spans="1:16">
      <c r="A44" s="335">
        <v>33</v>
      </c>
      <c r="B44" s="330" t="s">
        <v>922</v>
      </c>
      <c r="C44" s="375">
        <v>4001.7</v>
      </c>
      <c r="D44" s="415">
        <v>261.88249999999999</v>
      </c>
      <c r="E44" s="415">
        <v>3053.9005325863109</v>
      </c>
      <c r="F44" s="415">
        <v>2926.7682774155383</v>
      </c>
      <c r="G44" s="422">
        <f t="shared" si="0"/>
        <v>389.01475517077279</v>
      </c>
      <c r="H44" s="424"/>
      <c r="I44" s="376"/>
      <c r="J44" s="376"/>
      <c r="K44" s="376"/>
      <c r="L44" s="373"/>
      <c r="M44" s="428"/>
      <c r="N44" s="14"/>
      <c r="O44" s="14"/>
      <c r="P44" s="428"/>
    </row>
    <row r="45" spans="1:16">
      <c r="A45" s="335">
        <v>34</v>
      </c>
      <c r="B45" s="330" t="s">
        <v>923</v>
      </c>
      <c r="C45" s="375">
        <v>3753.35</v>
      </c>
      <c r="D45" s="415">
        <v>245.63</v>
      </c>
      <c r="E45" s="415">
        <v>2864.4632341085526</v>
      </c>
      <c r="F45" s="415">
        <v>2745.2171529345924</v>
      </c>
      <c r="G45" s="422">
        <f t="shared" si="0"/>
        <v>364.8760811739603</v>
      </c>
      <c r="H45" s="376"/>
      <c r="I45" s="376"/>
      <c r="J45" s="376"/>
      <c r="K45" s="376"/>
      <c r="L45" s="373"/>
      <c r="M45" s="428"/>
      <c r="N45" s="14"/>
      <c r="O45" s="14"/>
      <c r="P45" s="428"/>
    </row>
    <row r="46" spans="1:16">
      <c r="A46" s="335">
        <v>35</v>
      </c>
      <c r="B46" s="330" t="s">
        <v>924</v>
      </c>
      <c r="C46" s="375">
        <v>6604.92</v>
      </c>
      <c r="D46" s="415">
        <v>432.24</v>
      </c>
      <c r="E46" s="415">
        <v>5040.5517251553647</v>
      </c>
      <c r="F46" s="415">
        <v>4830.7162372977318</v>
      </c>
      <c r="G46" s="422">
        <f t="shared" si="0"/>
        <v>642.07548785763265</v>
      </c>
      <c r="H46" s="376"/>
      <c r="I46" s="376"/>
      <c r="J46" s="376"/>
      <c r="K46" s="376"/>
      <c r="L46" s="373"/>
      <c r="M46" s="428"/>
      <c r="N46" s="14"/>
      <c r="O46" s="14"/>
      <c r="P46" s="428"/>
    </row>
    <row r="47" spans="1:16">
      <c r="A47" s="335">
        <v>36</v>
      </c>
      <c r="B47" s="330" t="s">
        <v>925</v>
      </c>
      <c r="C47" s="375">
        <v>4477.8</v>
      </c>
      <c r="D47" s="415">
        <v>293.04000000000002</v>
      </c>
      <c r="E47" s="415">
        <v>3417.236005011343</v>
      </c>
      <c r="F47" s="415">
        <v>3274.9782873377635</v>
      </c>
      <c r="G47" s="422">
        <f t="shared" si="0"/>
        <v>435.29771767357943</v>
      </c>
      <c r="H47" s="376"/>
      <c r="I47" s="376"/>
      <c r="J47" s="376"/>
      <c r="K47" s="376"/>
      <c r="L47" s="373"/>
      <c r="M47" s="428"/>
      <c r="N47" s="14"/>
      <c r="O47" s="14"/>
      <c r="P47" s="428"/>
    </row>
    <row r="48" spans="1:16">
      <c r="A48" s="335">
        <v>37</v>
      </c>
      <c r="B48" s="330" t="s">
        <v>926</v>
      </c>
      <c r="C48" s="375">
        <v>4756.82</v>
      </c>
      <c r="D48" s="415">
        <v>311.3</v>
      </c>
      <c r="E48" s="415">
        <v>3630.0399732316027</v>
      </c>
      <c r="F48" s="415">
        <v>3478.9233395257397</v>
      </c>
      <c r="G48" s="422">
        <f t="shared" si="0"/>
        <v>462.41663370586321</v>
      </c>
      <c r="H48" s="376"/>
      <c r="I48" s="376"/>
      <c r="J48" s="376"/>
      <c r="K48" s="376"/>
      <c r="L48" s="373"/>
      <c r="M48" s="428"/>
      <c r="N48" s="14"/>
      <c r="O48" s="14"/>
      <c r="P48" s="428"/>
    </row>
    <row r="49" spans="1:16">
      <c r="A49" s="335">
        <v>38</v>
      </c>
      <c r="B49" s="330" t="s">
        <v>927</v>
      </c>
      <c r="C49" s="375">
        <v>4919.45</v>
      </c>
      <c r="D49" s="415">
        <v>321.24</v>
      </c>
      <c r="E49" s="415">
        <v>3754.1038498523903</v>
      </c>
      <c r="F49" s="415">
        <v>3597.8225029373925</v>
      </c>
      <c r="G49" s="422">
        <f t="shared" si="0"/>
        <v>477.52134691499759</v>
      </c>
      <c r="H49" s="376"/>
      <c r="I49" s="376"/>
      <c r="J49" s="376"/>
      <c r="K49" s="376"/>
      <c r="L49" s="373"/>
      <c r="M49" s="428"/>
      <c r="N49" s="14"/>
      <c r="O49" s="14"/>
      <c r="P49" s="428"/>
    </row>
    <row r="50" spans="1:16">
      <c r="A50" s="668" t="s">
        <v>14</v>
      </c>
      <c r="B50" s="669"/>
      <c r="C50" s="375">
        <f>SUM(C12:C49)</f>
        <v>183445.23</v>
      </c>
      <c r="D50" s="415">
        <f>SUM(D12:D49)</f>
        <v>12055.524999999996</v>
      </c>
      <c r="E50" s="415">
        <f>SUM(E12:E49)</f>
        <v>151511.18999999994</v>
      </c>
      <c r="F50" s="415">
        <f>SUM(F12:F49)</f>
        <v>145203.85973079997</v>
      </c>
      <c r="G50" s="422">
        <f t="shared" si="0"/>
        <v>18362.855269199965</v>
      </c>
      <c r="H50" s="376"/>
      <c r="I50" s="376"/>
      <c r="J50" s="376"/>
      <c r="K50" s="376"/>
      <c r="L50" s="375"/>
      <c r="M50" s="428"/>
      <c r="N50" s="14"/>
    </row>
    <row r="51" spans="1:16">
      <c r="A51" s="20" t="s">
        <v>651</v>
      </c>
      <c r="B51" s="21"/>
      <c r="C51" s="21"/>
      <c r="D51" s="21"/>
      <c r="E51" s="21"/>
      <c r="F51" s="21"/>
      <c r="G51" s="21"/>
      <c r="H51" s="21"/>
      <c r="I51" s="21"/>
      <c r="J51" s="21"/>
      <c r="K51" s="21"/>
      <c r="L51" s="21"/>
    </row>
    <row r="54" spans="1:16">
      <c r="F54" s="423"/>
    </row>
    <row r="55" spans="1:16">
      <c r="G55" s="719" t="s">
        <v>885</v>
      </c>
      <c r="H55" s="719"/>
      <c r="I55" s="719"/>
      <c r="J55" s="719"/>
      <c r="K55" s="719"/>
    </row>
    <row r="56" spans="1:16">
      <c r="E56" s="423"/>
      <c r="G56" s="719"/>
      <c r="H56" s="719"/>
      <c r="I56" s="719"/>
      <c r="J56" s="719"/>
      <c r="K56" s="719"/>
    </row>
    <row r="57" spans="1:16">
      <c r="G57" s="719"/>
      <c r="H57" s="719"/>
      <c r="I57" s="719"/>
      <c r="J57" s="719"/>
      <c r="K57" s="719"/>
    </row>
    <row r="58" spans="1:16">
      <c r="D58" s="423"/>
      <c r="E58" s="423"/>
      <c r="G58" s="719"/>
      <c r="H58" s="719"/>
      <c r="I58" s="719"/>
      <c r="J58" s="719"/>
      <c r="K58" s="719"/>
    </row>
    <row r="62" spans="1:16">
      <c r="E62" s="423"/>
    </row>
    <row r="63" spans="1:16">
      <c r="E63" s="423"/>
    </row>
    <row r="66" spans="6:6">
      <c r="F66" s="423"/>
    </row>
  </sheetData>
  <mergeCells count="13">
    <mergeCell ref="L1:M1"/>
    <mergeCell ref="A3:L3"/>
    <mergeCell ref="A2:L2"/>
    <mergeCell ref="A5:L5"/>
    <mergeCell ref="A7:B7"/>
    <mergeCell ref="G55:K58"/>
    <mergeCell ref="F7:L7"/>
    <mergeCell ref="A9:A10"/>
    <mergeCell ref="B9:B10"/>
    <mergeCell ref="C9:G9"/>
    <mergeCell ref="H9:L9"/>
    <mergeCell ref="I8:L8"/>
    <mergeCell ref="A50:B50"/>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1:S65"/>
  <sheetViews>
    <sheetView topLeftCell="A28" zoomScaleSheetLayoutView="90" workbookViewId="0">
      <selection activeCell="N12" sqref="N12:O50"/>
    </sheetView>
  </sheetViews>
  <sheetFormatPr defaultColWidth="9.140625" defaultRowHeight="12.75"/>
  <cols>
    <col min="1" max="1" width="6" style="15" customWidth="1"/>
    <col min="2" max="2" width="13.5703125" style="15" customWidth="1"/>
    <col min="3" max="3" width="12" style="15" customWidth="1"/>
    <col min="4" max="4" width="12.28515625" style="15" customWidth="1"/>
    <col min="5" max="5" width="10.7109375" style="15" customWidth="1"/>
    <col min="6" max="6" width="12.85546875" style="15" customWidth="1"/>
    <col min="7" max="7" width="13.42578125" style="15" customWidth="1"/>
    <col min="8" max="8" width="12.42578125" style="15" customWidth="1"/>
    <col min="9" max="9" width="12.140625" style="15" customWidth="1"/>
    <col min="10" max="10" width="9" style="15" customWidth="1"/>
    <col min="11" max="11" width="12" style="15" customWidth="1"/>
    <col min="12" max="12" width="13.7109375" style="15" customWidth="1"/>
    <col min="13" max="13" width="9.140625" style="15" hidden="1" customWidth="1"/>
    <col min="14" max="16384" width="9.140625" style="15"/>
  </cols>
  <sheetData>
    <row r="1" spans="1:19" customFormat="1" ht="15">
      <c r="D1" s="34"/>
      <c r="E1" s="34"/>
      <c r="F1" s="34"/>
      <c r="G1" s="34"/>
      <c r="H1" s="34"/>
      <c r="I1" s="34"/>
      <c r="J1" s="34"/>
      <c r="K1" s="34"/>
      <c r="L1" s="792" t="s">
        <v>66</v>
      </c>
      <c r="M1" s="792"/>
      <c r="N1" s="792"/>
      <c r="O1" s="40"/>
      <c r="P1" s="40"/>
    </row>
    <row r="2" spans="1:19" customFormat="1" ht="15">
      <c r="A2" s="782" t="s">
        <v>0</v>
      </c>
      <c r="B2" s="782"/>
      <c r="C2" s="782"/>
      <c r="D2" s="782"/>
      <c r="E2" s="782"/>
      <c r="F2" s="782"/>
      <c r="G2" s="782"/>
      <c r="H2" s="782"/>
      <c r="I2" s="782"/>
      <c r="J2" s="782"/>
      <c r="K2" s="782"/>
      <c r="L2" s="782"/>
      <c r="M2" s="42"/>
      <c r="N2" s="42"/>
      <c r="O2" s="42"/>
      <c r="P2" s="42"/>
    </row>
    <row r="3" spans="1:19" customFormat="1" ht="20.25">
      <c r="A3" s="793" t="s">
        <v>734</v>
      </c>
      <c r="B3" s="793"/>
      <c r="C3" s="793"/>
      <c r="D3" s="793"/>
      <c r="E3" s="793"/>
      <c r="F3" s="793"/>
      <c r="G3" s="793"/>
      <c r="H3" s="793"/>
      <c r="I3" s="793"/>
      <c r="J3" s="793"/>
      <c r="K3" s="793"/>
      <c r="L3" s="793"/>
      <c r="M3" s="41"/>
      <c r="N3" s="41"/>
      <c r="O3" s="41"/>
      <c r="P3" s="41"/>
    </row>
    <row r="4" spans="1:19" customFormat="1" ht="10.5" customHeight="1"/>
    <row r="5" spans="1:19" ht="19.5" customHeight="1">
      <c r="A5" s="783" t="s">
        <v>799</v>
      </c>
      <c r="B5" s="783"/>
      <c r="C5" s="783"/>
      <c r="D5" s="783"/>
      <c r="E5" s="783"/>
      <c r="F5" s="783"/>
      <c r="G5" s="783"/>
      <c r="H5" s="783"/>
      <c r="I5" s="783"/>
      <c r="J5" s="783"/>
      <c r="K5" s="783"/>
      <c r="L5" s="783"/>
    </row>
    <row r="6" spans="1:19">
      <c r="A6" s="22"/>
      <c r="B6" s="22"/>
      <c r="C6" s="22"/>
      <c r="D6" s="22"/>
      <c r="E6" s="22"/>
      <c r="F6" s="22"/>
      <c r="G6" s="22"/>
      <c r="H6" s="22"/>
      <c r="I6" s="22"/>
      <c r="J6" s="22"/>
      <c r="K6" s="22"/>
      <c r="L6" s="22"/>
    </row>
    <row r="7" spans="1:19">
      <c r="A7" s="707" t="s">
        <v>928</v>
      </c>
      <c r="B7" s="707"/>
      <c r="F7" s="791" t="s">
        <v>15</v>
      </c>
      <c r="G7" s="791"/>
      <c r="H7" s="791"/>
      <c r="I7" s="791"/>
      <c r="J7" s="791"/>
      <c r="K7" s="791"/>
      <c r="L7" s="791"/>
    </row>
    <row r="8" spans="1:19">
      <c r="A8" s="14"/>
      <c r="F8" s="16"/>
      <c r="G8" s="94"/>
      <c r="H8" s="94"/>
      <c r="I8" s="775" t="s">
        <v>1132</v>
      </c>
      <c r="J8" s="775"/>
      <c r="K8" s="775"/>
      <c r="L8" s="775"/>
    </row>
    <row r="9" spans="1:19" s="14" customFormat="1">
      <c r="A9" s="794" t="s">
        <v>2</v>
      </c>
      <c r="B9" s="794" t="s">
        <v>3</v>
      </c>
      <c r="C9" s="670" t="s">
        <v>16</v>
      </c>
      <c r="D9" s="671"/>
      <c r="E9" s="671"/>
      <c r="F9" s="671"/>
      <c r="G9" s="671"/>
      <c r="H9" s="670" t="s">
        <v>36</v>
      </c>
      <c r="I9" s="671"/>
      <c r="J9" s="671"/>
      <c r="K9" s="671"/>
      <c r="L9" s="671"/>
      <c r="R9" s="30"/>
    </row>
    <row r="10" spans="1:19" s="426" customFormat="1" ht="77.45" customHeight="1">
      <c r="A10" s="795"/>
      <c r="B10" s="795"/>
      <c r="C10" s="414" t="s">
        <v>839</v>
      </c>
      <c r="D10" s="414" t="s">
        <v>815</v>
      </c>
      <c r="E10" s="414" t="s">
        <v>64</v>
      </c>
      <c r="F10" s="414" t="s">
        <v>65</v>
      </c>
      <c r="G10" s="414" t="s">
        <v>652</v>
      </c>
      <c r="H10" s="414" t="s">
        <v>839</v>
      </c>
      <c r="I10" s="414" t="s">
        <v>815</v>
      </c>
      <c r="J10" s="414" t="s">
        <v>64</v>
      </c>
      <c r="K10" s="414" t="s">
        <v>65</v>
      </c>
      <c r="L10" s="414" t="s">
        <v>653</v>
      </c>
    </row>
    <row r="11" spans="1:19" s="14" customFormat="1">
      <c r="A11" s="5">
        <v>1</v>
      </c>
      <c r="B11" s="5">
        <v>2</v>
      </c>
      <c r="C11" s="5">
        <v>3</v>
      </c>
      <c r="D11" s="5">
        <v>4</v>
      </c>
      <c r="E11" s="5">
        <v>5</v>
      </c>
      <c r="F11" s="5">
        <v>6</v>
      </c>
      <c r="G11" s="5">
        <v>7</v>
      </c>
      <c r="H11" s="5">
        <v>8</v>
      </c>
      <c r="I11" s="5">
        <v>9</v>
      </c>
      <c r="J11" s="5">
        <v>10</v>
      </c>
      <c r="K11" s="5">
        <v>11</v>
      </c>
      <c r="L11" s="5">
        <v>12</v>
      </c>
    </row>
    <row r="12" spans="1:19" s="14" customFormat="1">
      <c r="A12" s="343">
        <v>1</v>
      </c>
      <c r="B12" s="146" t="s">
        <v>890</v>
      </c>
      <c r="C12" s="373">
        <v>4703.92</v>
      </c>
      <c r="D12" s="421">
        <v>201.31</v>
      </c>
      <c r="E12" s="422">
        <v>3893.9769717857284</v>
      </c>
      <c r="F12" s="422">
        <v>3923.8902925786379</v>
      </c>
      <c r="G12" s="421">
        <f>D12+E12-F12</f>
        <v>171.39667920709053</v>
      </c>
      <c r="H12" s="337"/>
      <c r="I12" s="337"/>
      <c r="J12" s="337"/>
      <c r="K12" s="337"/>
      <c r="L12" s="339"/>
      <c r="O12" s="428"/>
      <c r="R12" s="428"/>
      <c r="S12" s="428"/>
    </row>
    <row r="13" spans="1:19" s="14" customFormat="1">
      <c r="A13" s="343">
        <v>2</v>
      </c>
      <c r="B13" s="146" t="s">
        <v>891</v>
      </c>
      <c r="C13" s="373">
        <v>3586.09</v>
      </c>
      <c r="D13" s="421">
        <v>171.52</v>
      </c>
      <c r="E13" s="422">
        <v>2968.6212019145278</v>
      </c>
      <c r="F13" s="422">
        <v>2991.4235161365013</v>
      </c>
      <c r="G13" s="421">
        <f t="shared" ref="G13:G50" si="0">D13+E13-F13</f>
        <v>148.71768577802641</v>
      </c>
      <c r="H13" s="427"/>
      <c r="I13" s="337"/>
      <c r="J13" s="337"/>
      <c r="K13" s="581"/>
      <c r="L13" s="582"/>
      <c r="O13" s="428"/>
      <c r="R13" s="428"/>
    </row>
    <row r="14" spans="1:19" s="14" customFormat="1">
      <c r="A14" s="343">
        <v>3</v>
      </c>
      <c r="B14" s="146" t="s">
        <v>892</v>
      </c>
      <c r="C14" s="373">
        <v>3022.89</v>
      </c>
      <c r="D14" s="421">
        <v>149.99</v>
      </c>
      <c r="E14" s="422">
        <v>2502.394967642339</v>
      </c>
      <c r="F14" s="422">
        <v>2521.6161742913819</v>
      </c>
      <c r="G14" s="421">
        <f t="shared" si="0"/>
        <v>130.76879335095691</v>
      </c>
      <c r="H14" s="337"/>
      <c r="I14" s="337"/>
      <c r="J14" s="337"/>
      <c r="K14" s="581"/>
      <c r="L14" s="582"/>
      <c r="O14" s="428"/>
      <c r="R14" s="428"/>
    </row>
    <row r="15" spans="1:19" s="14" customFormat="1">
      <c r="A15" s="343">
        <v>4</v>
      </c>
      <c r="B15" s="146" t="s">
        <v>893</v>
      </c>
      <c r="C15" s="373">
        <v>2248.34</v>
      </c>
      <c r="D15" s="421">
        <v>111.56</v>
      </c>
      <c r="E15" s="422">
        <v>1861.2119088470477</v>
      </c>
      <c r="F15" s="422">
        <v>1875.510195359911</v>
      </c>
      <c r="G15" s="421">
        <f t="shared" si="0"/>
        <v>97.261713487136603</v>
      </c>
      <c r="H15" s="337"/>
      <c r="I15" s="337"/>
      <c r="J15" s="337"/>
      <c r="K15" s="581"/>
      <c r="L15" s="582"/>
      <c r="O15" s="428"/>
      <c r="R15" s="428"/>
    </row>
    <row r="16" spans="1:19" s="14" customFormat="1">
      <c r="A16" s="343">
        <v>5</v>
      </c>
      <c r="B16" s="146" t="s">
        <v>894</v>
      </c>
      <c r="C16" s="373">
        <v>3254.51</v>
      </c>
      <c r="D16" s="421">
        <v>161.47999999999999</v>
      </c>
      <c r="E16" s="422">
        <v>2694.1345564695148</v>
      </c>
      <c r="F16" s="422">
        <v>2714.8313063954984</v>
      </c>
      <c r="G16" s="421">
        <f t="shared" si="0"/>
        <v>140.78325007401645</v>
      </c>
      <c r="H16" s="337"/>
      <c r="I16" s="337"/>
      <c r="J16" s="337"/>
      <c r="K16" s="581"/>
      <c r="L16" s="582"/>
      <c r="O16" s="428"/>
      <c r="R16" s="428"/>
    </row>
    <row r="17" spans="1:18" s="14" customFormat="1">
      <c r="A17" s="343">
        <v>6</v>
      </c>
      <c r="B17" s="146" t="s">
        <v>895</v>
      </c>
      <c r="C17" s="373">
        <v>2348.73</v>
      </c>
      <c r="D17" s="421">
        <v>116.54</v>
      </c>
      <c r="E17" s="422">
        <v>1944.3145575568797</v>
      </c>
      <c r="F17" s="422">
        <v>1959.2487969502972</v>
      </c>
      <c r="G17" s="421">
        <f t="shared" si="0"/>
        <v>101.60576060658241</v>
      </c>
      <c r="H17" s="337"/>
      <c r="I17" s="337"/>
      <c r="J17" s="337"/>
      <c r="K17" s="581"/>
      <c r="L17" s="582"/>
      <c r="O17" s="428"/>
      <c r="R17" s="428"/>
    </row>
    <row r="18" spans="1:18" s="14" customFormat="1">
      <c r="A18" s="343">
        <v>7</v>
      </c>
      <c r="B18" s="146" t="s">
        <v>896</v>
      </c>
      <c r="C18" s="373">
        <v>4630.87</v>
      </c>
      <c r="D18" s="421">
        <v>229.77</v>
      </c>
      <c r="E18" s="422">
        <v>3833.5032497814227</v>
      </c>
      <c r="F18" s="422">
        <v>3862.9516501781636</v>
      </c>
      <c r="G18" s="421">
        <f t="shared" si="0"/>
        <v>200.32159960325907</v>
      </c>
      <c r="H18" s="337"/>
      <c r="I18" s="337"/>
      <c r="J18" s="337"/>
      <c r="K18" s="581"/>
      <c r="L18" s="582"/>
      <c r="O18" s="428"/>
      <c r="R18" s="428"/>
    </row>
    <row r="19" spans="1:18" s="14" customFormat="1">
      <c r="A19" s="343">
        <v>8</v>
      </c>
      <c r="B19" s="146" t="s">
        <v>897</v>
      </c>
      <c r="C19" s="373">
        <v>1199.6300000000001</v>
      </c>
      <c r="D19" s="421">
        <v>59.53</v>
      </c>
      <c r="E19" s="422">
        <v>993.07251155902372</v>
      </c>
      <c r="F19" s="422">
        <v>1000.7007478754849</v>
      </c>
      <c r="G19" s="421">
        <f t="shared" si="0"/>
        <v>51.901763683538775</v>
      </c>
      <c r="H19" s="337"/>
      <c r="I19" s="337"/>
      <c r="J19" s="337"/>
      <c r="K19" s="581"/>
      <c r="L19" s="582"/>
      <c r="O19" s="428"/>
      <c r="R19" s="428"/>
    </row>
    <row r="20" spans="1:18" s="14" customFormat="1">
      <c r="A20" s="343">
        <v>9</v>
      </c>
      <c r="B20" s="146" t="s">
        <v>898</v>
      </c>
      <c r="C20" s="373">
        <v>911.75</v>
      </c>
      <c r="D20" s="421">
        <v>45.24</v>
      </c>
      <c r="E20" s="422">
        <v>754.76310155932367</v>
      </c>
      <c r="F20" s="422">
        <v>760.56105819034246</v>
      </c>
      <c r="G20" s="421">
        <f t="shared" si="0"/>
        <v>39.442043368981217</v>
      </c>
      <c r="H20" s="337"/>
      <c r="I20" s="337"/>
      <c r="J20" s="337"/>
      <c r="K20" s="581"/>
      <c r="L20" s="582"/>
      <c r="O20" s="428"/>
      <c r="R20" s="428"/>
    </row>
    <row r="21" spans="1:18" s="14" customFormat="1">
      <c r="A21" s="343">
        <v>10</v>
      </c>
      <c r="B21" s="146" t="s">
        <v>899</v>
      </c>
      <c r="C21" s="373">
        <v>2647.22</v>
      </c>
      <c r="D21" s="421">
        <v>137.77000000000001</v>
      </c>
      <c r="E21" s="422">
        <v>2191.4087965695589</v>
      </c>
      <c r="F21" s="422">
        <v>2208.241265429775</v>
      </c>
      <c r="G21" s="421">
        <f t="shared" si="0"/>
        <v>120.93753113978391</v>
      </c>
      <c r="H21" s="337"/>
      <c r="I21" s="337"/>
      <c r="J21" s="337"/>
      <c r="K21" s="581"/>
      <c r="L21" s="582"/>
      <c r="O21" s="428"/>
      <c r="R21" s="428"/>
    </row>
    <row r="22" spans="1:18" s="14" customFormat="1">
      <c r="A22" s="343">
        <v>11</v>
      </c>
      <c r="B22" s="146" t="s">
        <v>900</v>
      </c>
      <c r="C22" s="373">
        <v>4024.89</v>
      </c>
      <c r="D22" s="421">
        <v>199.7</v>
      </c>
      <c r="E22" s="422">
        <v>3331.8635698199641</v>
      </c>
      <c r="F22" s="422">
        <v>3357.4587430160595</v>
      </c>
      <c r="G22" s="421">
        <f t="shared" si="0"/>
        <v>174.10482680390442</v>
      </c>
      <c r="H22" s="337"/>
      <c r="I22" s="337"/>
      <c r="J22" s="337"/>
      <c r="K22" s="581"/>
      <c r="L22" s="582"/>
      <c r="O22" s="428"/>
      <c r="R22" s="428"/>
    </row>
    <row r="23" spans="1:18" s="14" customFormat="1">
      <c r="A23" s="343">
        <v>12</v>
      </c>
      <c r="B23" s="146" t="s">
        <v>901</v>
      </c>
      <c r="C23" s="373">
        <v>5021.47</v>
      </c>
      <c r="D23" s="421">
        <v>249.16</v>
      </c>
      <c r="E23" s="422">
        <v>4156.8483045897729</v>
      </c>
      <c r="F23" s="422">
        <v>4188.778889893927</v>
      </c>
      <c r="G23" s="421">
        <f t="shared" si="0"/>
        <v>217.22941469584566</v>
      </c>
      <c r="H23" s="337"/>
      <c r="I23" s="337"/>
      <c r="J23" s="337"/>
      <c r="K23" s="581"/>
      <c r="L23" s="582"/>
      <c r="O23" s="428"/>
      <c r="R23" s="428"/>
    </row>
    <row r="24" spans="1:18" s="14" customFormat="1">
      <c r="A24" s="343">
        <v>13</v>
      </c>
      <c r="B24" s="146" t="s">
        <v>902</v>
      </c>
      <c r="C24" s="373">
        <v>3536.19</v>
      </c>
      <c r="D24" s="421">
        <v>175.46</v>
      </c>
      <c r="E24" s="422">
        <v>2927.3066247878223</v>
      </c>
      <c r="F24" s="422">
        <v>2949.7940686570082</v>
      </c>
      <c r="G24" s="421">
        <f t="shared" si="0"/>
        <v>152.97255613081416</v>
      </c>
      <c r="H24" s="337"/>
      <c r="I24" s="337"/>
      <c r="J24" s="337"/>
      <c r="K24" s="581"/>
      <c r="L24" s="582"/>
      <c r="O24" s="428"/>
      <c r="R24" s="428"/>
    </row>
    <row r="25" spans="1:18" s="14" customFormat="1">
      <c r="A25" s="343">
        <v>14</v>
      </c>
      <c r="B25" s="146" t="s">
        <v>903</v>
      </c>
      <c r="C25" s="373">
        <v>3426.54</v>
      </c>
      <c r="D25" s="421">
        <v>170.02</v>
      </c>
      <c r="E25" s="422">
        <v>2836.5400249041836</v>
      </c>
      <c r="F25" s="422">
        <v>2858.3287276806568</v>
      </c>
      <c r="G25" s="421">
        <f t="shared" si="0"/>
        <v>148.23129722352678</v>
      </c>
      <c r="H25" s="337"/>
      <c r="I25" s="337"/>
      <c r="J25" s="337"/>
      <c r="K25" s="581"/>
      <c r="L25" s="582"/>
      <c r="O25" s="428"/>
      <c r="R25" s="428"/>
    </row>
    <row r="26" spans="1:18" s="14" customFormat="1">
      <c r="A26" s="343">
        <v>15</v>
      </c>
      <c r="B26" s="146" t="s">
        <v>904</v>
      </c>
      <c r="C26" s="373">
        <v>6016.48</v>
      </c>
      <c r="D26" s="421">
        <v>298.52999999999997</v>
      </c>
      <c r="E26" s="422">
        <v>4980.530986072843</v>
      </c>
      <c r="F26" s="422">
        <v>5018.7877008820451</v>
      </c>
      <c r="G26" s="421">
        <f t="shared" si="0"/>
        <v>260.27328519079765</v>
      </c>
      <c r="H26" s="337"/>
      <c r="I26" s="337"/>
      <c r="J26" s="337"/>
      <c r="K26" s="581"/>
      <c r="L26" s="582"/>
      <c r="O26" s="428"/>
      <c r="R26" s="428"/>
    </row>
    <row r="27" spans="1:18" s="14" customFormat="1">
      <c r="A27" s="343">
        <v>16</v>
      </c>
      <c r="B27" s="146" t="s">
        <v>905</v>
      </c>
      <c r="C27" s="373">
        <v>4964.0200000000004</v>
      </c>
      <c r="D27" s="421">
        <v>246.31</v>
      </c>
      <c r="E27" s="422">
        <v>4109.2878990900927</v>
      </c>
      <c r="F27" s="422">
        <v>4140.8542088801005</v>
      </c>
      <c r="G27" s="421">
        <f t="shared" si="0"/>
        <v>214.74369020999256</v>
      </c>
      <c r="H27" s="337"/>
      <c r="I27" s="337"/>
      <c r="J27" s="337"/>
      <c r="K27" s="581"/>
      <c r="L27" s="582"/>
      <c r="O27" s="428"/>
      <c r="R27" s="428"/>
    </row>
    <row r="28" spans="1:18" s="14" customFormat="1">
      <c r="A28" s="343">
        <v>17</v>
      </c>
      <c r="B28" s="146" t="s">
        <v>906</v>
      </c>
      <c r="C28" s="373">
        <v>1208.4100000000001</v>
      </c>
      <c r="D28" s="421">
        <v>59.96</v>
      </c>
      <c r="E28" s="422">
        <v>1000.3367610643053</v>
      </c>
      <c r="F28" s="422">
        <v>1008.0201166161331</v>
      </c>
      <c r="G28" s="421">
        <f t="shared" si="0"/>
        <v>52.276644448172078</v>
      </c>
      <c r="H28" s="337"/>
      <c r="I28" s="337"/>
      <c r="J28" s="337"/>
      <c r="K28" s="581"/>
      <c r="L28" s="582"/>
      <c r="O28" s="428"/>
      <c r="R28" s="428"/>
    </row>
    <row r="29" spans="1:18" s="14" customFormat="1">
      <c r="A29" s="343">
        <v>18</v>
      </c>
      <c r="B29" s="146" t="s">
        <v>907</v>
      </c>
      <c r="C29" s="373">
        <v>4013.74</v>
      </c>
      <c r="D29" s="421">
        <v>199.15</v>
      </c>
      <c r="E29" s="422">
        <v>3322.634121647593</v>
      </c>
      <c r="F29" s="422">
        <v>3348.1561094348526</v>
      </c>
      <c r="G29" s="421">
        <f t="shared" si="0"/>
        <v>173.62801221274049</v>
      </c>
      <c r="H29" s="337"/>
      <c r="I29" s="337"/>
      <c r="J29" s="337"/>
      <c r="K29" s="581"/>
      <c r="L29" s="582"/>
      <c r="O29" s="428"/>
      <c r="R29" s="428"/>
    </row>
    <row r="30" spans="1:18" s="14" customFormat="1" ht="14.25" customHeight="1">
      <c r="A30" s="343">
        <v>19</v>
      </c>
      <c r="B30" s="146" t="s">
        <v>908</v>
      </c>
      <c r="C30" s="373">
        <v>8365.99</v>
      </c>
      <c r="D30" s="421">
        <v>415.12</v>
      </c>
      <c r="E30" s="422">
        <v>6925.4933011846351</v>
      </c>
      <c r="F30" s="422">
        <v>6978.6922259068524</v>
      </c>
      <c r="G30" s="421">
        <f t="shared" si="0"/>
        <v>361.92107527778262</v>
      </c>
      <c r="H30" s="337"/>
      <c r="I30" s="337"/>
      <c r="J30" s="337"/>
      <c r="K30" s="581"/>
      <c r="L30" s="582"/>
      <c r="O30" s="428"/>
      <c r="R30" s="428"/>
    </row>
    <row r="31" spans="1:18" s="14" customFormat="1" ht="14.25" customHeight="1">
      <c r="A31" s="343">
        <v>20</v>
      </c>
      <c r="B31" s="146" t="s">
        <v>909</v>
      </c>
      <c r="C31" s="373">
        <v>4571.58</v>
      </c>
      <c r="D31" s="421">
        <v>226.84</v>
      </c>
      <c r="E31" s="422">
        <v>3784.4218549690472</v>
      </c>
      <c r="F31" s="422">
        <v>3813.4930092314416</v>
      </c>
      <c r="G31" s="421">
        <f t="shared" si="0"/>
        <v>197.76884573760572</v>
      </c>
      <c r="H31" s="337"/>
      <c r="I31" s="337"/>
      <c r="J31" s="337"/>
      <c r="K31" s="581"/>
      <c r="L31" s="582"/>
      <c r="O31" s="428"/>
      <c r="R31" s="428"/>
    </row>
    <row r="32" spans="1:18" s="14" customFormat="1">
      <c r="A32" s="343">
        <v>21</v>
      </c>
      <c r="B32" s="146" t="s">
        <v>910</v>
      </c>
      <c r="C32" s="373">
        <v>4954.0200000000004</v>
      </c>
      <c r="D32" s="421">
        <v>245.82</v>
      </c>
      <c r="E32" s="422">
        <v>4101.0120346619497</v>
      </c>
      <c r="F32" s="422">
        <v>4132.5153909371529</v>
      </c>
      <c r="G32" s="421">
        <f t="shared" si="0"/>
        <v>214.31664372479645</v>
      </c>
      <c r="H32" s="337"/>
      <c r="I32" s="337"/>
      <c r="J32" s="337"/>
      <c r="K32" s="581"/>
      <c r="L32" s="582"/>
      <c r="O32" s="428"/>
      <c r="R32" s="428"/>
    </row>
    <row r="33" spans="1:18" s="14" customFormat="1">
      <c r="A33" s="343">
        <v>22</v>
      </c>
      <c r="B33" s="146" t="s">
        <v>911</v>
      </c>
      <c r="C33" s="373">
        <v>6296.52</v>
      </c>
      <c r="D33" s="421">
        <v>312.42</v>
      </c>
      <c r="E33" s="422">
        <v>5212.3553438018116</v>
      </c>
      <c r="F33" s="422">
        <v>5252.3956504276975</v>
      </c>
      <c r="G33" s="421">
        <f t="shared" si="0"/>
        <v>272.37969337411414</v>
      </c>
      <c r="H33" s="337"/>
      <c r="I33" s="337"/>
      <c r="J33" s="337"/>
      <c r="K33" s="581"/>
      <c r="L33" s="582"/>
      <c r="O33" s="428"/>
      <c r="R33" s="428"/>
    </row>
    <row r="34" spans="1:18" s="14" customFormat="1">
      <c r="A34" s="343">
        <v>23</v>
      </c>
      <c r="B34" s="146" t="s">
        <v>912</v>
      </c>
      <c r="C34" s="373">
        <v>5472.81</v>
      </c>
      <c r="D34" s="421">
        <v>271.57</v>
      </c>
      <c r="E34" s="422">
        <v>4530.4731422139148</v>
      </c>
      <c r="F34" s="422">
        <v>4565.2725805677765</v>
      </c>
      <c r="G34" s="421">
        <f t="shared" si="0"/>
        <v>236.77056164613805</v>
      </c>
      <c r="H34" s="337"/>
      <c r="I34" s="337"/>
      <c r="J34" s="337"/>
      <c r="K34" s="581"/>
      <c r="L34" s="582"/>
      <c r="O34" s="428"/>
      <c r="R34" s="428"/>
    </row>
    <row r="35" spans="1:18" s="14" customFormat="1">
      <c r="A35" s="343">
        <v>24</v>
      </c>
      <c r="B35" s="146" t="s">
        <v>913</v>
      </c>
      <c r="C35" s="373">
        <v>3775.36</v>
      </c>
      <c r="D35" s="421">
        <v>187.34</v>
      </c>
      <c r="E35" s="422">
        <v>3125.3026500554902</v>
      </c>
      <c r="F35" s="422">
        <v>3149.3097750438315</v>
      </c>
      <c r="G35" s="421">
        <f t="shared" si="0"/>
        <v>163.33287501165887</v>
      </c>
      <c r="H35" s="337"/>
      <c r="I35" s="337"/>
      <c r="J35" s="337"/>
      <c r="K35" s="581"/>
      <c r="L35" s="582"/>
      <c r="O35" s="428"/>
      <c r="R35" s="428"/>
    </row>
    <row r="36" spans="1:18" s="14" customFormat="1">
      <c r="A36" s="343">
        <v>25</v>
      </c>
      <c r="B36" s="146" t="s">
        <v>914</v>
      </c>
      <c r="C36" s="373">
        <v>2537.34</v>
      </c>
      <c r="D36" s="421">
        <v>125.9</v>
      </c>
      <c r="E36" s="422">
        <v>2100.4486175745883</v>
      </c>
      <c r="F36" s="422">
        <v>2116.5828778800819</v>
      </c>
      <c r="G36" s="421">
        <f t="shared" si="0"/>
        <v>109.76573969450646</v>
      </c>
      <c r="H36" s="337"/>
      <c r="I36" s="337"/>
      <c r="J36" s="337"/>
      <c r="K36" s="581"/>
      <c r="L36" s="582"/>
      <c r="O36" s="428"/>
      <c r="R36" s="428"/>
    </row>
    <row r="37" spans="1:18" s="14" customFormat="1">
      <c r="A37" s="343">
        <v>26</v>
      </c>
      <c r="B37" s="146" t="s">
        <v>915</v>
      </c>
      <c r="C37" s="373">
        <v>2252.1</v>
      </c>
      <c r="D37" s="421">
        <v>111.75</v>
      </c>
      <c r="E37" s="422">
        <v>1864.3226435454631</v>
      </c>
      <c r="F37" s="422">
        <v>1878.6436929125887</v>
      </c>
      <c r="G37" s="421">
        <f t="shared" si="0"/>
        <v>97.428950632874376</v>
      </c>
      <c r="H37" s="337"/>
      <c r="I37" s="337"/>
      <c r="J37" s="337"/>
      <c r="K37" s="581"/>
      <c r="L37" s="582"/>
      <c r="O37" s="428"/>
      <c r="R37" s="428"/>
    </row>
    <row r="38" spans="1:18" s="14" customFormat="1">
      <c r="A38" s="343">
        <v>27</v>
      </c>
      <c r="B38" s="146" t="s">
        <v>916</v>
      </c>
      <c r="C38" s="373">
        <v>3763.35</v>
      </c>
      <c r="D38" s="421">
        <v>186.74</v>
      </c>
      <c r="E38" s="422">
        <v>3115.3531468233591</v>
      </c>
      <c r="F38" s="422">
        <v>3139.2855303986312</v>
      </c>
      <c r="G38" s="421">
        <f t="shared" si="0"/>
        <v>162.80761642472817</v>
      </c>
      <c r="H38" s="337"/>
      <c r="I38" s="337"/>
      <c r="J38" s="337"/>
      <c r="K38" s="581"/>
      <c r="L38" s="582"/>
      <c r="O38" s="428"/>
      <c r="R38" s="428"/>
    </row>
    <row r="39" spans="1:18" s="14" customFormat="1">
      <c r="A39" s="343">
        <v>28</v>
      </c>
      <c r="B39" s="146" t="s">
        <v>917</v>
      </c>
      <c r="C39" s="373">
        <v>3531.24</v>
      </c>
      <c r="D39" s="421">
        <v>175.22</v>
      </c>
      <c r="E39" s="422">
        <v>2923.2148997280879</v>
      </c>
      <c r="F39" s="422">
        <v>2945.668874306542</v>
      </c>
      <c r="G39" s="421">
        <f t="shared" si="0"/>
        <v>152.76602542154569</v>
      </c>
      <c r="H39" s="425"/>
      <c r="I39" s="337"/>
      <c r="J39" s="337"/>
      <c r="K39" s="581"/>
      <c r="L39" s="582"/>
      <c r="O39" s="428"/>
      <c r="R39" s="428"/>
    </row>
    <row r="40" spans="1:18" s="14" customFormat="1">
      <c r="A40" s="335">
        <v>29</v>
      </c>
      <c r="B40" s="330" t="s">
        <v>918</v>
      </c>
      <c r="C40" s="373">
        <v>2593.16</v>
      </c>
      <c r="D40" s="421">
        <v>128.68</v>
      </c>
      <c r="E40" s="422">
        <v>2146.6586524550444</v>
      </c>
      <c r="F40" s="422">
        <v>2163.1491769313707</v>
      </c>
      <c r="G40" s="421">
        <f t="shared" si="0"/>
        <v>112.18947552367354</v>
      </c>
      <c r="H40" s="337"/>
      <c r="I40" s="337"/>
      <c r="J40" s="337"/>
      <c r="K40" s="581"/>
      <c r="L40" s="582"/>
      <c r="O40" s="428"/>
      <c r="R40" s="428"/>
    </row>
    <row r="41" spans="1:18" s="14" customFormat="1">
      <c r="A41" s="335">
        <v>30</v>
      </c>
      <c r="B41" s="330" t="s">
        <v>919</v>
      </c>
      <c r="C41" s="373">
        <v>1836.94</v>
      </c>
      <c r="D41" s="421">
        <v>123.24</v>
      </c>
      <c r="E41" s="422">
        <v>1520.6500191521793</v>
      </c>
      <c r="F41" s="422">
        <v>1532.3307599937389</v>
      </c>
      <c r="G41" s="421">
        <f t="shared" si="0"/>
        <v>111.55925915844045</v>
      </c>
      <c r="H41" s="337"/>
      <c r="I41" s="337"/>
      <c r="J41" s="337"/>
      <c r="K41" s="581"/>
      <c r="L41" s="582"/>
      <c r="O41" s="428"/>
      <c r="R41" s="428"/>
    </row>
    <row r="42" spans="1:18" s="14" customFormat="1">
      <c r="A42" s="335">
        <v>31</v>
      </c>
      <c r="B42" s="330" t="s">
        <v>920</v>
      </c>
      <c r="C42" s="373">
        <v>778.24</v>
      </c>
      <c r="D42" s="421">
        <v>38.61</v>
      </c>
      <c r="E42" s="422">
        <v>644.23612267357544</v>
      </c>
      <c r="F42" s="422">
        <v>649.18432645166376</v>
      </c>
      <c r="G42" s="421">
        <f t="shared" si="0"/>
        <v>33.661796221911686</v>
      </c>
      <c r="H42" s="337"/>
      <c r="I42" s="337"/>
      <c r="J42" s="337"/>
      <c r="K42" s="581"/>
      <c r="L42" s="582"/>
      <c r="O42" s="428"/>
      <c r="R42" s="428"/>
    </row>
    <row r="43" spans="1:18" s="14" customFormat="1">
      <c r="A43" s="335">
        <v>32</v>
      </c>
      <c r="B43" s="330" t="s">
        <v>921</v>
      </c>
      <c r="C43" s="373">
        <v>1385.04</v>
      </c>
      <c r="D43" s="421">
        <v>68.72</v>
      </c>
      <c r="E43" s="422">
        <v>1146.554251060737</v>
      </c>
      <c r="F43" s="422">
        <v>1155.3608030670009</v>
      </c>
      <c r="G43" s="421">
        <f t="shared" si="0"/>
        <v>59.913447993736099</v>
      </c>
      <c r="H43" s="337"/>
      <c r="I43" s="337"/>
      <c r="J43" s="337"/>
      <c r="K43" s="581"/>
      <c r="L43" s="582"/>
      <c r="O43" s="428"/>
      <c r="R43" s="428"/>
    </row>
    <row r="44" spans="1:18">
      <c r="A44" s="335">
        <v>33</v>
      </c>
      <c r="B44" s="330" t="s">
        <v>922</v>
      </c>
      <c r="C44" s="375">
        <v>2723.53</v>
      </c>
      <c r="D44" s="420">
        <v>124.58</v>
      </c>
      <c r="E44" s="415">
        <v>2177.3415777511036</v>
      </c>
      <c r="F44" s="415">
        <v>2194.0658453947053</v>
      </c>
      <c r="G44" s="421">
        <f t="shared" si="0"/>
        <v>107.85573235639822</v>
      </c>
      <c r="H44" s="27"/>
      <c r="I44" s="27"/>
      <c r="J44" s="27"/>
      <c r="K44" s="581"/>
      <c r="L44" s="582"/>
      <c r="N44" s="14"/>
      <c r="O44" s="428"/>
      <c r="P44" s="14"/>
      <c r="R44" s="428"/>
    </row>
    <row r="45" spans="1:18">
      <c r="A45" s="335">
        <v>34</v>
      </c>
      <c r="B45" s="330" t="s">
        <v>923</v>
      </c>
      <c r="C45" s="375">
        <v>2340.09</v>
      </c>
      <c r="D45" s="420">
        <v>116.12</v>
      </c>
      <c r="E45" s="415">
        <v>1937.1670513960971</v>
      </c>
      <c r="F45" s="415">
        <v>1952.0460557065137</v>
      </c>
      <c r="G45" s="421">
        <f t="shared" si="0"/>
        <v>101.24099568958331</v>
      </c>
      <c r="H45" s="27"/>
      <c r="I45" s="27"/>
      <c r="J45" s="27"/>
      <c r="K45" s="581"/>
      <c r="L45" s="582"/>
      <c r="N45" s="14"/>
      <c r="O45" s="428"/>
      <c r="P45" s="14"/>
      <c r="R45" s="428"/>
    </row>
    <row r="46" spans="1:18">
      <c r="A46" s="335">
        <v>35</v>
      </c>
      <c r="B46" s="330" t="s">
        <v>924</v>
      </c>
      <c r="C46" s="375">
        <v>3563.6</v>
      </c>
      <c r="D46" s="420">
        <v>176.83</v>
      </c>
      <c r="E46" s="415">
        <v>2949.9973423746515</v>
      </c>
      <c r="F46" s="415">
        <v>2972.659152821624</v>
      </c>
      <c r="G46" s="421">
        <f t="shared" si="0"/>
        <v>154.16818955302733</v>
      </c>
      <c r="H46" s="27"/>
      <c r="I46" s="27"/>
      <c r="J46" s="27"/>
      <c r="K46" s="581"/>
      <c r="L46" s="582"/>
      <c r="N46" s="14"/>
      <c r="O46" s="428"/>
      <c r="P46" s="14"/>
      <c r="R46" s="428"/>
    </row>
    <row r="47" spans="1:18">
      <c r="A47" s="335">
        <v>36</v>
      </c>
      <c r="B47" s="330" t="s">
        <v>925</v>
      </c>
      <c r="C47" s="375">
        <v>2204.88</v>
      </c>
      <c r="D47" s="420">
        <v>109.4</v>
      </c>
      <c r="E47" s="415">
        <v>1825.2350029006993</v>
      </c>
      <c r="F47" s="415">
        <v>1839.2553329793097</v>
      </c>
      <c r="G47" s="421">
        <f t="shared" si="0"/>
        <v>95.379669921389677</v>
      </c>
      <c r="H47" s="27"/>
      <c r="I47" s="27"/>
      <c r="J47" s="27"/>
      <c r="K47" s="581"/>
      <c r="L47" s="582"/>
      <c r="N47" s="14"/>
      <c r="O47" s="428"/>
      <c r="P47" s="14"/>
      <c r="R47" s="428"/>
    </row>
    <row r="48" spans="1:18">
      <c r="A48" s="335">
        <v>37</v>
      </c>
      <c r="B48" s="330" t="s">
        <v>926</v>
      </c>
      <c r="C48" s="375">
        <v>2479.52</v>
      </c>
      <c r="D48" s="420">
        <v>123.03</v>
      </c>
      <c r="E48" s="415">
        <v>2052.5902826270608</v>
      </c>
      <c r="F48" s="415">
        <v>2068.3518119746454</v>
      </c>
      <c r="G48" s="421">
        <f t="shared" si="0"/>
        <v>107.26847065241554</v>
      </c>
      <c r="H48" s="27"/>
      <c r="I48" s="27"/>
      <c r="J48" s="27"/>
      <c r="K48" s="581"/>
      <c r="L48" s="582"/>
      <c r="N48" s="14"/>
      <c r="O48" s="428"/>
      <c r="P48" s="14"/>
      <c r="R48" s="428"/>
    </row>
    <row r="49" spans="1:18">
      <c r="A49" s="335">
        <v>38</v>
      </c>
      <c r="B49" s="330" t="s">
        <v>927</v>
      </c>
      <c r="C49" s="375">
        <v>2766.95</v>
      </c>
      <c r="D49" s="420">
        <v>137.30000000000001</v>
      </c>
      <c r="E49" s="415">
        <v>2290.5164562288955</v>
      </c>
      <c r="F49" s="415">
        <v>2308.1151174603747</v>
      </c>
      <c r="G49" s="421">
        <f t="shared" si="0"/>
        <v>119.70133876852105</v>
      </c>
      <c r="H49" s="27"/>
      <c r="I49" s="27"/>
      <c r="J49" s="27"/>
      <c r="K49" s="581"/>
      <c r="L49" s="582"/>
      <c r="N49" s="14"/>
      <c r="O49" s="428"/>
      <c r="P49" s="14"/>
      <c r="R49" s="428"/>
    </row>
    <row r="50" spans="1:18">
      <c r="A50" s="3" t="s">
        <v>14</v>
      </c>
      <c r="B50" s="19"/>
      <c r="C50" s="375">
        <f>SUM(C12:C49)</f>
        <v>128957.95000000004</v>
      </c>
      <c r="D50" s="415">
        <f>SUM(D12:D49)</f>
        <v>6388.2299999999987</v>
      </c>
      <c r="E50" s="415">
        <f>SUM(E12:E49)</f>
        <v>106676.09450884034</v>
      </c>
      <c r="F50" s="415">
        <f>SUM(F12:F49)</f>
        <v>107495.53155884033</v>
      </c>
      <c r="G50" s="421">
        <f t="shared" si="0"/>
        <v>5568.7929500000027</v>
      </c>
      <c r="H50" s="27"/>
      <c r="I50" s="27"/>
      <c r="J50" s="27"/>
      <c r="K50" s="27"/>
      <c r="L50" s="412"/>
      <c r="N50" s="14"/>
      <c r="O50" s="428"/>
      <c r="P50" s="14"/>
    </row>
    <row r="51" spans="1:18">
      <c r="A51" s="20" t="s">
        <v>651</v>
      </c>
      <c r="B51" s="21"/>
      <c r="C51" s="21"/>
      <c r="D51" s="21"/>
      <c r="E51" s="21"/>
      <c r="F51" s="21"/>
      <c r="G51" s="21"/>
      <c r="H51" s="21"/>
      <c r="I51" s="21"/>
      <c r="J51" s="21"/>
      <c r="K51" s="21"/>
      <c r="L51" s="21"/>
    </row>
    <row r="52" spans="1:18" s="348" customFormat="1">
      <c r="A52" s="20"/>
      <c r="B52" s="21"/>
      <c r="C52" s="21"/>
      <c r="D52" s="21"/>
      <c r="E52" s="21"/>
      <c r="F52" s="21"/>
      <c r="G52" s="21"/>
      <c r="H52" s="21"/>
      <c r="I52" s="21"/>
      <c r="J52" s="21"/>
      <c r="K52" s="21"/>
      <c r="L52" s="21"/>
    </row>
    <row r="53" spans="1:18" s="382" customFormat="1">
      <c r="A53" s="20"/>
      <c r="B53" s="21"/>
      <c r="C53" s="21"/>
      <c r="D53" s="21"/>
      <c r="E53" s="21"/>
      <c r="F53" s="21"/>
      <c r="G53" s="21"/>
      <c r="H53" s="21"/>
      <c r="I53" s="21"/>
      <c r="J53" s="21"/>
      <c r="K53" s="21"/>
      <c r="L53" s="21"/>
    </row>
    <row r="54" spans="1:18" ht="15.75" customHeight="1">
      <c r="A54" s="14"/>
      <c r="B54" s="14"/>
      <c r="C54" s="14"/>
      <c r="D54" s="14"/>
      <c r="E54" s="428"/>
      <c r="F54" s="618"/>
      <c r="G54" s="14"/>
      <c r="H54" s="14"/>
      <c r="I54" s="14"/>
      <c r="J54" s="14"/>
      <c r="K54" s="14"/>
      <c r="L54" s="14"/>
    </row>
    <row r="55" spans="1:18">
      <c r="H55" s="719" t="s">
        <v>885</v>
      </c>
      <c r="I55" s="719"/>
      <c r="J55" s="719"/>
      <c r="K55" s="719"/>
      <c r="L55" s="719"/>
    </row>
    <row r="56" spans="1:18">
      <c r="H56" s="719"/>
      <c r="I56" s="719"/>
      <c r="J56" s="719"/>
      <c r="K56" s="719"/>
      <c r="L56" s="719"/>
    </row>
    <row r="57" spans="1:18">
      <c r="B57" s="413"/>
      <c r="F57" s="423"/>
      <c r="G57" s="423"/>
      <c r="H57" s="719"/>
      <c r="I57" s="719"/>
      <c r="J57" s="719"/>
      <c r="K57" s="719"/>
      <c r="L57" s="719"/>
    </row>
    <row r="58" spans="1:18">
      <c r="H58" s="719"/>
      <c r="I58" s="719"/>
      <c r="J58" s="719"/>
      <c r="K58" s="719"/>
      <c r="L58" s="719"/>
    </row>
    <row r="62" spans="1:18">
      <c r="B62" s="413"/>
    </row>
    <row r="65" spans="4:6">
      <c r="D65" s="423"/>
      <c r="F65" s="423"/>
    </row>
  </sheetData>
  <mergeCells count="12">
    <mergeCell ref="H55:L58"/>
    <mergeCell ref="F7:L7"/>
    <mergeCell ref="A7:B7"/>
    <mergeCell ref="L1:N1"/>
    <mergeCell ref="A2:L2"/>
    <mergeCell ref="A3:L3"/>
    <mergeCell ref="A5:L5"/>
    <mergeCell ref="I8:L8"/>
    <mergeCell ref="A9:A10"/>
    <mergeCell ref="B9:B10"/>
    <mergeCell ref="C9:G9"/>
    <mergeCell ref="H9:L9"/>
  </mergeCells>
  <phoneticPr fontId="0" type="noConversion"/>
  <printOptions horizontalCentered="1"/>
  <pageMargins left="0.70866141732283472" right="0.70866141732283472" top="0.23622047244094491" bottom="0" header="0.31496062992125984" footer="0.31496062992125984"/>
  <pageSetup paperSize="9" scale="75" orientation="landscape" r:id="rId1"/>
</worksheet>
</file>

<file path=xl/worksheets/sheet22.xml><?xml version="1.0" encoding="utf-8"?>
<worksheet xmlns="http://schemas.openxmlformats.org/spreadsheetml/2006/main" xmlns:r="http://schemas.openxmlformats.org/officeDocument/2006/relationships">
  <sheetPr codeName="Sheet22">
    <pageSetUpPr fitToPage="1"/>
  </sheetPr>
  <dimension ref="A1:Q79"/>
  <sheetViews>
    <sheetView topLeftCell="A31" zoomScaleSheetLayoutView="80" workbookViewId="0">
      <selection activeCell="G8" sqref="G8:M8"/>
    </sheetView>
  </sheetViews>
  <sheetFormatPr defaultColWidth="9.140625" defaultRowHeight="12.75"/>
  <cols>
    <col min="1" max="1" width="5.7109375" style="129" customWidth="1"/>
    <col min="2" max="2" width="13.5703125" style="129" customWidth="1"/>
    <col min="3" max="3" width="13" style="129" customWidth="1"/>
    <col min="4" max="4" width="12" style="129" customWidth="1"/>
    <col min="5" max="5" width="12.42578125" style="129" customWidth="1"/>
    <col min="6" max="6" width="12.7109375" style="129" customWidth="1"/>
    <col min="7" max="7" width="13.140625" style="129" customWidth="1"/>
    <col min="8" max="8" width="12.7109375" style="129" customWidth="1"/>
    <col min="9" max="9" width="12.140625" style="129" customWidth="1"/>
    <col min="10" max="10" width="12.140625" style="248" customWidth="1"/>
    <col min="11" max="11" width="16.5703125" style="129" customWidth="1"/>
    <col min="12" max="12" width="13.140625" style="129" customWidth="1"/>
    <col min="13" max="13" width="12.7109375" style="129" customWidth="1"/>
    <col min="14" max="16384" width="9.140625" style="129"/>
  </cols>
  <sheetData>
    <row r="1" spans="1:16">
      <c r="K1" s="796" t="s">
        <v>197</v>
      </c>
      <c r="L1" s="796"/>
      <c r="M1" s="796"/>
    </row>
    <row r="2" spans="1:16" ht="12.75" customHeight="1"/>
    <row r="3" spans="1:16" ht="15.75">
      <c r="B3" s="797" t="s">
        <v>0</v>
      </c>
      <c r="C3" s="797"/>
      <c r="D3" s="797"/>
      <c r="E3" s="797"/>
      <c r="F3" s="797"/>
      <c r="G3" s="797"/>
      <c r="H3" s="797"/>
      <c r="I3" s="797"/>
      <c r="J3" s="797"/>
      <c r="K3" s="797"/>
    </row>
    <row r="4" spans="1:16" ht="20.25">
      <c r="B4" s="798" t="s">
        <v>734</v>
      </c>
      <c r="C4" s="798"/>
      <c r="D4" s="798"/>
      <c r="E4" s="798"/>
      <c r="F4" s="798"/>
      <c r="G4" s="798"/>
      <c r="H4" s="798"/>
      <c r="I4" s="798"/>
      <c r="J4" s="798"/>
      <c r="K4" s="798"/>
    </row>
    <row r="5" spans="1:16" ht="10.5" customHeight="1"/>
    <row r="6" spans="1:16" ht="15.75">
      <c r="A6" s="302" t="s">
        <v>800</v>
      </c>
      <c r="B6" s="238"/>
      <c r="C6" s="238"/>
      <c r="D6" s="238"/>
      <c r="E6" s="238"/>
      <c r="F6" s="238"/>
      <c r="G6" s="238"/>
      <c r="H6" s="238"/>
      <c r="I6" s="238"/>
      <c r="J6" s="249"/>
      <c r="K6" s="238"/>
    </row>
    <row r="7" spans="1:16" ht="15.75">
      <c r="B7" s="130"/>
      <c r="C7" s="130"/>
      <c r="D7" s="130"/>
      <c r="E7" s="130"/>
      <c r="F7" s="130"/>
      <c r="G7" s="130"/>
      <c r="H7" s="130"/>
      <c r="L7" s="803" t="s">
        <v>178</v>
      </c>
      <c r="M7" s="803"/>
    </row>
    <row r="8" spans="1:16" ht="15.75">
      <c r="C8" s="130"/>
      <c r="D8" s="130"/>
      <c r="E8" s="130"/>
      <c r="F8" s="130"/>
      <c r="G8" s="775" t="s">
        <v>1132</v>
      </c>
      <c r="H8" s="775"/>
      <c r="I8" s="775"/>
      <c r="J8" s="775"/>
      <c r="K8" s="775"/>
      <c r="L8" s="775"/>
      <c r="M8" s="775"/>
    </row>
    <row r="9" spans="1:16">
      <c r="A9" s="809" t="s">
        <v>18</v>
      </c>
      <c r="B9" s="812" t="s">
        <v>3</v>
      </c>
      <c r="C9" s="799" t="s">
        <v>840</v>
      </c>
      <c r="D9" s="799" t="s">
        <v>815</v>
      </c>
      <c r="E9" s="799" t="s">
        <v>211</v>
      </c>
      <c r="F9" s="799" t="s">
        <v>210</v>
      </c>
      <c r="G9" s="799"/>
      <c r="H9" s="799" t="s">
        <v>175</v>
      </c>
      <c r="I9" s="799"/>
      <c r="J9" s="800" t="s">
        <v>422</v>
      </c>
      <c r="K9" s="799" t="s">
        <v>177</v>
      </c>
      <c r="L9" s="799" t="s">
        <v>399</v>
      </c>
      <c r="M9" s="799" t="s">
        <v>225</v>
      </c>
    </row>
    <row r="10" spans="1:16">
      <c r="A10" s="810"/>
      <c r="B10" s="812"/>
      <c r="C10" s="799"/>
      <c r="D10" s="799"/>
      <c r="E10" s="799"/>
      <c r="F10" s="799"/>
      <c r="G10" s="799"/>
      <c r="H10" s="799"/>
      <c r="I10" s="799"/>
      <c r="J10" s="801"/>
      <c r="K10" s="799"/>
      <c r="L10" s="799"/>
      <c r="M10" s="799"/>
    </row>
    <row r="11" spans="1:16" ht="41.25" customHeight="1">
      <c r="A11" s="811"/>
      <c r="B11" s="812"/>
      <c r="C11" s="799"/>
      <c r="D11" s="799"/>
      <c r="E11" s="799"/>
      <c r="F11" s="131" t="s">
        <v>176</v>
      </c>
      <c r="G11" s="131" t="s">
        <v>226</v>
      </c>
      <c r="H11" s="131" t="s">
        <v>176</v>
      </c>
      <c r="I11" s="131" t="s">
        <v>226</v>
      </c>
      <c r="J11" s="802"/>
      <c r="K11" s="799"/>
      <c r="L11" s="799"/>
      <c r="M11" s="799"/>
    </row>
    <row r="12" spans="1:16">
      <c r="A12" s="136">
        <v>1</v>
      </c>
      <c r="B12" s="136">
        <v>2</v>
      </c>
      <c r="C12" s="136">
        <v>3</v>
      </c>
      <c r="D12" s="136">
        <v>4</v>
      </c>
      <c r="E12" s="136">
        <v>5</v>
      </c>
      <c r="F12" s="136">
        <v>6</v>
      </c>
      <c r="G12" s="136">
        <v>7</v>
      </c>
      <c r="H12" s="136">
        <v>8</v>
      </c>
      <c r="I12" s="136">
        <v>9</v>
      </c>
      <c r="J12" s="250"/>
      <c r="K12" s="136">
        <v>10</v>
      </c>
      <c r="L12" s="154">
        <v>11</v>
      </c>
      <c r="M12" s="154">
        <v>12</v>
      </c>
    </row>
    <row r="13" spans="1:16">
      <c r="A13" s="343">
        <v>1</v>
      </c>
      <c r="B13" s="146" t="s">
        <v>890</v>
      </c>
      <c r="C13" s="430">
        <v>441.66</v>
      </c>
      <c r="D13" s="430">
        <v>9.9499999999999993</v>
      </c>
      <c r="E13" s="430">
        <v>405.64</v>
      </c>
      <c r="F13" s="430">
        <v>10766.69044496612</v>
      </c>
      <c r="G13" s="430">
        <v>322.99556488347343</v>
      </c>
      <c r="H13" s="430">
        <v>7894.8616948001691</v>
      </c>
      <c r="I13" s="430">
        <v>236.8480347160571</v>
      </c>
      <c r="J13" s="433">
        <f>G13-I13</f>
        <v>86.147530167416335</v>
      </c>
      <c r="K13" s="430">
        <f>(D13+E13)-I13</f>
        <v>178.74196528394287</v>
      </c>
      <c r="L13" s="429"/>
      <c r="M13" s="431"/>
      <c r="P13" s="595"/>
    </row>
    <row r="14" spans="1:16">
      <c r="A14" s="343">
        <v>2</v>
      </c>
      <c r="B14" s="146" t="s">
        <v>891</v>
      </c>
      <c r="C14" s="430">
        <v>249.14</v>
      </c>
      <c r="D14" s="430">
        <v>5.61</v>
      </c>
      <c r="E14" s="430">
        <v>228.82</v>
      </c>
      <c r="F14" s="430">
        <v>6073.4433177582723</v>
      </c>
      <c r="G14" s="430">
        <v>182.20587390846401</v>
      </c>
      <c r="H14" s="430">
        <v>4453.4570359969612</v>
      </c>
      <c r="I14" s="430">
        <v>133.59935464083978</v>
      </c>
      <c r="J14" s="433">
        <f t="shared" ref="J14:J51" si="0">G14-I14</f>
        <v>48.606519267624236</v>
      </c>
      <c r="K14" s="430">
        <f t="shared" ref="K14:K51" si="1">(D14+E14)-I14</f>
        <v>100.83064535916023</v>
      </c>
      <c r="L14" s="429"/>
      <c r="M14" s="431"/>
      <c r="P14" s="595"/>
    </row>
    <row r="15" spans="1:16">
      <c r="A15" s="343">
        <v>3</v>
      </c>
      <c r="B15" s="146" t="s">
        <v>892</v>
      </c>
      <c r="C15" s="430">
        <v>197.2</v>
      </c>
      <c r="D15" s="430">
        <v>4.4400000000000004</v>
      </c>
      <c r="E15" s="430">
        <v>181.12</v>
      </c>
      <c r="F15" s="430">
        <v>4807.325174873672</v>
      </c>
      <c r="G15" s="430">
        <v>144.22204130374527</v>
      </c>
      <c r="H15" s="430">
        <v>3525.0528477252451</v>
      </c>
      <c r="I15" s="430">
        <v>105.74930108143175</v>
      </c>
      <c r="J15" s="433">
        <f t="shared" si="0"/>
        <v>38.472740222313519</v>
      </c>
      <c r="K15" s="430">
        <f t="shared" si="1"/>
        <v>79.810698918568249</v>
      </c>
      <c r="L15" s="429"/>
      <c r="M15" s="431"/>
      <c r="P15" s="595"/>
    </row>
    <row r="16" spans="1:16">
      <c r="A16" s="343">
        <v>4</v>
      </c>
      <c r="B16" s="146" t="s">
        <v>893</v>
      </c>
      <c r="C16" s="430">
        <v>140.37</v>
      </c>
      <c r="D16" s="430">
        <v>3.16</v>
      </c>
      <c r="E16" s="430">
        <v>128.91999999999999</v>
      </c>
      <c r="F16" s="430">
        <v>3421.9867963192173</v>
      </c>
      <c r="G16" s="430">
        <v>102.65387237787436</v>
      </c>
      <c r="H16" s="430">
        <v>2509.2372826652741</v>
      </c>
      <c r="I16" s="430">
        <v>75.276047054720351</v>
      </c>
      <c r="J16" s="433">
        <f t="shared" si="0"/>
        <v>27.377825323154013</v>
      </c>
      <c r="K16" s="430">
        <f t="shared" si="1"/>
        <v>56.803952945279633</v>
      </c>
      <c r="L16" s="429"/>
      <c r="M16" s="431"/>
      <c r="P16" s="595"/>
    </row>
    <row r="17" spans="1:16">
      <c r="A17" s="343">
        <v>5</v>
      </c>
      <c r="B17" s="146" t="s">
        <v>894</v>
      </c>
      <c r="C17" s="430">
        <v>234.26</v>
      </c>
      <c r="D17" s="430">
        <v>5.28</v>
      </c>
      <c r="E17" s="430">
        <v>215.16</v>
      </c>
      <c r="F17" s="430">
        <v>5710.8177395723988</v>
      </c>
      <c r="G17" s="430">
        <v>171.32620995132714</v>
      </c>
      <c r="H17" s="430">
        <v>4187.5577812934389</v>
      </c>
      <c r="I17" s="430">
        <v>125.63168967005844</v>
      </c>
      <c r="J17" s="433">
        <f t="shared" si="0"/>
        <v>45.694520281268709</v>
      </c>
      <c r="K17" s="430">
        <f t="shared" si="1"/>
        <v>94.808310329941563</v>
      </c>
      <c r="L17" s="429"/>
      <c r="M17" s="431"/>
      <c r="P17" s="595"/>
    </row>
    <row r="18" spans="1:16">
      <c r="A18" s="343">
        <v>6</v>
      </c>
      <c r="B18" s="146" t="s">
        <v>895</v>
      </c>
      <c r="C18" s="430">
        <v>153.80000000000001</v>
      </c>
      <c r="D18" s="430">
        <v>3.46</v>
      </c>
      <c r="E18" s="430">
        <v>141.26</v>
      </c>
      <c r="F18" s="430">
        <v>3749.3896532262347</v>
      </c>
      <c r="G18" s="430">
        <v>112.48229988746481</v>
      </c>
      <c r="H18" s="430">
        <v>2749.3090558244335</v>
      </c>
      <c r="I18" s="430">
        <v>82.48371936675025</v>
      </c>
      <c r="J18" s="433">
        <f t="shared" si="0"/>
        <v>29.998580520714555</v>
      </c>
      <c r="K18" s="430">
        <f t="shared" si="1"/>
        <v>62.236280633249748</v>
      </c>
      <c r="L18" s="429"/>
      <c r="M18" s="431"/>
      <c r="P18" s="595"/>
    </row>
    <row r="19" spans="1:16">
      <c r="A19" s="343">
        <v>7</v>
      </c>
      <c r="B19" s="146" t="s">
        <v>896</v>
      </c>
      <c r="C19" s="430">
        <v>349.54</v>
      </c>
      <c r="D19" s="430">
        <v>7.87</v>
      </c>
      <c r="E19" s="430">
        <v>321.02999999999997</v>
      </c>
      <c r="F19" s="430">
        <v>8520.9221598747918</v>
      </c>
      <c r="G19" s="430">
        <v>255.62777374492762</v>
      </c>
      <c r="H19" s="430">
        <v>6248.1176520136169</v>
      </c>
      <c r="I19" s="430">
        <v>187.44851189721277</v>
      </c>
      <c r="J19" s="433">
        <f t="shared" si="0"/>
        <v>68.179261847714855</v>
      </c>
      <c r="K19" s="430">
        <f t="shared" si="1"/>
        <v>141.45148810278721</v>
      </c>
      <c r="L19" s="429"/>
      <c r="M19" s="431"/>
      <c r="P19" s="595"/>
    </row>
    <row r="20" spans="1:16">
      <c r="A20" s="343">
        <v>8</v>
      </c>
      <c r="B20" s="146" t="s">
        <v>897</v>
      </c>
      <c r="C20" s="430">
        <v>80.61</v>
      </c>
      <c r="D20" s="430">
        <v>1.82</v>
      </c>
      <c r="E20" s="430">
        <v>74.040000000000006</v>
      </c>
      <c r="F20" s="430">
        <v>1965.1137432653106</v>
      </c>
      <c r="G20" s="430">
        <v>58.957899558174596</v>
      </c>
      <c r="H20" s="430">
        <v>1440.9454724741126</v>
      </c>
      <c r="I20" s="430">
        <v>43.233775926070464</v>
      </c>
      <c r="J20" s="433">
        <f t="shared" si="0"/>
        <v>15.724123632104131</v>
      </c>
      <c r="K20" s="430">
        <f t="shared" si="1"/>
        <v>32.626224073929535</v>
      </c>
      <c r="L20" s="429"/>
      <c r="M20" s="431"/>
      <c r="P20" s="595"/>
    </row>
    <row r="21" spans="1:16">
      <c r="A21" s="343">
        <v>9</v>
      </c>
      <c r="B21" s="146" t="s">
        <v>898</v>
      </c>
      <c r="C21" s="430">
        <v>62.52</v>
      </c>
      <c r="D21" s="430">
        <v>1.41</v>
      </c>
      <c r="E21" s="430">
        <v>57.42</v>
      </c>
      <c r="F21" s="430">
        <v>1524.1901201510364</v>
      </c>
      <c r="G21" s="430">
        <v>45.722452718584385</v>
      </c>
      <c r="H21" s="430">
        <v>1117.6422803846142</v>
      </c>
      <c r="I21" s="430">
        <v>33.525482607826113</v>
      </c>
      <c r="J21" s="433">
        <f t="shared" si="0"/>
        <v>12.196970110758272</v>
      </c>
      <c r="K21" s="430">
        <f t="shared" si="1"/>
        <v>25.304517392173885</v>
      </c>
      <c r="L21" s="429"/>
      <c r="M21" s="431"/>
      <c r="P21" s="595"/>
    </row>
    <row r="22" spans="1:16">
      <c r="A22" s="343">
        <v>10</v>
      </c>
      <c r="B22" s="146" t="s">
        <v>899</v>
      </c>
      <c r="C22" s="430">
        <v>193.88</v>
      </c>
      <c r="D22" s="430">
        <v>4.37</v>
      </c>
      <c r="E22" s="430">
        <v>178.07</v>
      </c>
      <c r="F22" s="430">
        <v>4726.4687014309484</v>
      </c>
      <c r="G22" s="430">
        <v>141.7902654250837</v>
      </c>
      <c r="H22" s="430">
        <v>3465.7611874356944</v>
      </c>
      <c r="I22" s="430">
        <v>103.97189889564207</v>
      </c>
      <c r="J22" s="433">
        <f t="shared" si="0"/>
        <v>37.818366529441633</v>
      </c>
      <c r="K22" s="430">
        <f t="shared" si="1"/>
        <v>78.468101104357928</v>
      </c>
      <c r="L22" s="429"/>
      <c r="M22" s="431"/>
      <c r="P22" s="595"/>
    </row>
    <row r="23" spans="1:16">
      <c r="A23" s="343">
        <v>11</v>
      </c>
      <c r="B23" s="146" t="s">
        <v>900</v>
      </c>
      <c r="C23" s="430">
        <v>257.43</v>
      </c>
      <c r="D23" s="430">
        <v>5.8</v>
      </c>
      <c r="E23" s="430">
        <v>236.43</v>
      </c>
      <c r="F23" s="430">
        <v>6275.521173926606</v>
      </c>
      <c r="G23" s="430">
        <v>188.25998260638178</v>
      </c>
      <c r="H23" s="430">
        <v>4601.6432839275758</v>
      </c>
      <c r="I23" s="430">
        <v>138.04898907836844</v>
      </c>
      <c r="J23" s="433">
        <f t="shared" si="0"/>
        <v>50.210993528013347</v>
      </c>
      <c r="K23" s="430">
        <f t="shared" si="1"/>
        <v>104.18101092163158</v>
      </c>
      <c r="L23" s="429"/>
      <c r="M23" s="431"/>
      <c r="P23" s="595"/>
    </row>
    <row r="24" spans="1:16">
      <c r="A24" s="343">
        <v>12</v>
      </c>
      <c r="B24" s="146" t="s">
        <v>901</v>
      </c>
      <c r="C24" s="430">
        <v>359.63</v>
      </c>
      <c r="D24" s="430">
        <v>8.1</v>
      </c>
      <c r="E24" s="430">
        <v>330.3</v>
      </c>
      <c r="F24" s="430">
        <v>8767.0379167574665</v>
      </c>
      <c r="G24" s="430">
        <v>263.01175987648844</v>
      </c>
      <c r="H24" s="430">
        <v>6428.5790584189854</v>
      </c>
      <c r="I24" s="430">
        <v>192.85426613123519</v>
      </c>
      <c r="J24" s="433">
        <f t="shared" si="0"/>
        <v>70.157493745253248</v>
      </c>
      <c r="K24" s="430">
        <f t="shared" si="1"/>
        <v>145.54573386876484</v>
      </c>
      <c r="L24" s="429"/>
      <c r="M24" s="431"/>
      <c r="P24" s="595"/>
    </row>
    <row r="25" spans="1:16">
      <c r="A25" s="343">
        <v>13</v>
      </c>
      <c r="B25" s="146" t="s">
        <v>902</v>
      </c>
      <c r="C25" s="430">
        <v>336.54</v>
      </c>
      <c r="D25" s="430">
        <v>7.58</v>
      </c>
      <c r="E25" s="430">
        <v>309.08999999999997</v>
      </c>
      <c r="F25" s="430">
        <v>8203.9936612912588</v>
      </c>
      <c r="G25" s="430">
        <v>246.11598371953787</v>
      </c>
      <c r="H25" s="430">
        <v>6015.7193498780789</v>
      </c>
      <c r="I25" s="430">
        <v>180.47374056125187</v>
      </c>
      <c r="J25" s="433">
        <f t="shared" si="0"/>
        <v>65.642243158285993</v>
      </c>
      <c r="K25" s="430">
        <f t="shared" si="1"/>
        <v>136.19625943874809</v>
      </c>
      <c r="L25" s="429"/>
      <c r="M25" s="431"/>
      <c r="P25" s="595"/>
    </row>
    <row r="26" spans="1:16">
      <c r="A26" s="343">
        <v>14</v>
      </c>
      <c r="B26" s="146" t="s">
        <v>903</v>
      </c>
      <c r="C26" s="430">
        <v>238.83</v>
      </c>
      <c r="D26" s="430">
        <v>5.38</v>
      </c>
      <c r="E26" s="430">
        <v>219.35</v>
      </c>
      <c r="F26" s="430">
        <v>5822.0713834823109</v>
      </c>
      <c r="G26" s="430">
        <v>174.65723628511876</v>
      </c>
      <c r="H26" s="430">
        <v>4269.1343781979176</v>
      </c>
      <c r="I26" s="430">
        <v>128.07102094572843</v>
      </c>
      <c r="J26" s="433">
        <f t="shared" si="0"/>
        <v>46.586215339390321</v>
      </c>
      <c r="K26" s="430">
        <f t="shared" si="1"/>
        <v>96.658979054271555</v>
      </c>
      <c r="L26" s="429"/>
      <c r="M26" s="431"/>
      <c r="P26" s="595"/>
    </row>
    <row r="27" spans="1:16">
      <c r="A27" s="343">
        <v>15</v>
      </c>
      <c r="B27" s="146" t="s">
        <v>904</v>
      </c>
      <c r="C27" s="430">
        <v>404.11</v>
      </c>
      <c r="D27" s="430">
        <v>9.1</v>
      </c>
      <c r="E27" s="430">
        <v>371.15</v>
      </c>
      <c r="F27" s="430">
        <v>9851.1909979328539</v>
      </c>
      <c r="G27" s="430">
        <v>295.53676225358674</v>
      </c>
      <c r="H27" s="430">
        <v>7223.5555596425811</v>
      </c>
      <c r="I27" s="430">
        <v>216.70822925914362</v>
      </c>
      <c r="J27" s="433">
        <f t="shared" si="0"/>
        <v>78.828532994443123</v>
      </c>
      <c r="K27" s="430">
        <f t="shared" si="1"/>
        <v>163.54177074085638</v>
      </c>
      <c r="L27" s="429"/>
      <c r="M27" s="431"/>
      <c r="P27" s="595"/>
    </row>
    <row r="28" spans="1:16">
      <c r="A28" s="343">
        <v>16</v>
      </c>
      <c r="B28" s="146" t="s">
        <v>905</v>
      </c>
      <c r="C28" s="430">
        <v>342.37</v>
      </c>
      <c r="D28" s="430">
        <v>7.71</v>
      </c>
      <c r="E28" s="430">
        <v>314.45</v>
      </c>
      <c r="F28" s="430">
        <v>8346.3284120038734</v>
      </c>
      <c r="G28" s="430">
        <v>250.38425700656364</v>
      </c>
      <c r="H28" s="430">
        <v>6120.0834589757096</v>
      </c>
      <c r="I28" s="430">
        <v>183.59951681901993</v>
      </c>
      <c r="J28" s="433">
        <f t="shared" si="0"/>
        <v>66.784740187543719</v>
      </c>
      <c r="K28" s="430">
        <f t="shared" si="1"/>
        <v>138.56048318098004</v>
      </c>
      <c r="L28" s="429"/>
      <c r="M28" s="431"/>
      <c r="P28" s="595"/>
    </row>
    <row r="29" spans="1:16">
      <c r="A29" s="343">
        <v>17</v>
      </c>
      <c r="B29" s="146" t="s">
        <v>906</v>
      </c>
      <c r="C29" s="430">
        <v>83.09</v>
      </c>
      <c r="D29" s="430">
        <v>1.87</v>
      </c>
      <c r="E29" s="430">
        <v>76.319999999999993</v>
      </c>
      <c r="F29" s="430">
        <v>2025.6674399334902</v>
      </c>
      <c r="G29" s="430">
        <v>60.769065967802732</v>
      </c>
      <c r="H29" s="430">
        <v>1485.3559924718475</v>
      </c>
      <c r="I29" s="430">
        <v>44.557634105831056</v>
      </c>
      <c r="J29" s="433">
        <f t="shared" si="0"/>
        <v>16.211431861971676</v>
      </c>
      <c r="K29" s="430">
        <f t="shared" si="1"/>
        <v>33.632365894168942</v>
      </c>
      <c r="L29" s="429"/>
      <c r="M29" s="431"/>
      <c r="P29" s="595"/>
    </row>
    <row r="30" spans="1:16">
      <c r="A30" s="343">
        <v>18</v>
      </c>
      <c r="B30" s="146" t="s">
        <v>907</v>
      </c>
      <c r="C30" s="430">
        <v>260.29000000000002</v>
      </c>
      <c r="D30" s="430">
        <v>5.86</v>
      </c>
      <c r="E30" s="430">
        <v>239.06</v>
      </c>
      <c r="F30" s="430">
        <v>6345.346007587279</v>
      </c>
      <c r="G30" s="430">
        <v>190.36245550147461</v>
      </c>
      <c r="H30" s="430">
        <v>4652.832445260874</v>
      </c>
      <c r="I30" s="430">
        <v>139.58123234198024</v>
      </c>
      <c r="J30" s="433">
        <f t="shared" si="0"/>
        <v>50.781223159494374</v>
      </c>
      <c r="K30" s="430">
        <f t="shared" si="1"/>
        <v>105.33876765801978</v>
      </c>
      <c r="L30" s="429"/>
      <c r="M30" s="431"/>
      <c r="P30" s="595"/>
    </row>
    <row r="31" spans="1:16">
      <c r="A31" s="343">
        <v>19</v>
      </c>
      <c r="B31" s="146" t="s">
        <v>908</v>
      </c>
      <c r="C31" s="430">
        <v>372.61</v>
      </c>
      <c r="D31" s="430">
        <v>8.39</v>
      </c>
      <c r="E31" s="430">
        <v>342.22</v>
      </c>
      <c r="F31" s="430">
        <v>9083.4091338824328</v>
      </c>
      <c r="G31" s="430">
        <v>272.49821890314212</v>
      </c>
      <c r="H31" s="430">
        <v>6660.572848503758</v>
      </c>
      <c r="I31" s="430">
        <v>199.8167795210872</v>
      </c>
      <c r="J31" s="433">
        <f t="shared" si="0"/>
        <v>72.681439382054918</v>
      </c>
      <c r="K31" s="430">
        <f t="shared" si="1"/>
        <v>150.79322047891281</v>
      </c>
      <c r="L31" s="429"/>
      <c r="M31" s="431"/>
      <c r="P31" s="595"/>
    </row>
    <row r="32" spans="1:16" ht="15" customHeight="1">
      <c r="A32" s="343">
        <v>20</v>
      </c>
      <c r="B32" s="146" t="s">
        <v>909</v>
      </c>
      <c r="C32" s="430">
        <v>410.28</v>
      </c>
      <c r="D32" s="430">
        <v>9.24</v>
      </c>
      <c r="E32" s="430">
        <v>376.82</v>
      </c>
      <c r="F32" s="430">
        <v>10001.631660770052</v>
      </c>
      <c r="G32" s="430">
        <v>300.04568002860503</v>
      </c>
      <c r="H32" s="430">
        <v>7333.8647700923784</v>
      </c>
      <c r="I32" s="430">
        <v>220.01787470854515</v>
      </c>
      <c r="J32" s="433">
        <f t="shared" si="0"/>
        <v>80.027805320059883</v>
      </c>
      <c r="K32" s="430">
        <f t="shared" si="1"/>
        <v>166.04212529145485</v>
      </c>
      <c r="L32" s="429"/>
      <c r="M32" s="431"/>
      <c r="P32" s="595"/>
    </row>
    <row r="33" spans="1:17">
      <c r="A33" s="343">
        <v>21</v>
      </c>
      <c r="B33" s="146" t="s">
        <v>910</v>
      </c>
      <c r="C33" s="430">
        <v>342.68</v>
      </c>
      <c r="D33" s="430">
        <v>7.72</v>
      </c>
      <c r="E33" s="430">
        <v>314.73</v>
      </c>
      <c r="F33" s="430">
        <v>8353.7757187683346</v>
      </c>
      <c r="G33" s="430">
        <v>250.61223599518817</v>
      </c>
      <c r="H33" s="430">
        <v>6125.550500631517</v>
      </c>
      <c r="I33" s="430">
        <v>183.77112806454443</v>
      </c>
      <c r="J33" s="433">
        <f t="shared" si="0"/>
        <v>66.841107930643744</v>
      </c>
      <c r="K33" s="430">
        <f t="shared" si="1"/>
        <v>138.67887193545562</v>
      </c>
      <c r="L33" s="429"/>
      <c r="M33" s="431"/>
      <c r="P33" s="595"/>
    </row>
    <row r="34" spans="1:17">
      <c r="A34" s="343">
        <v>22</v>
      </c>
      <c r="B34" s="146" t="s">
        <v>911</v>
      </c>
      <c r="C34" s="430">
        <v>435.41</v>
      </c>
      <c r="D34" s="430">
        <v>9.8000000000000007</v>
      </c>
      <c r="E34" s="430">
        <v>399.9</v>
      </c>
      <c r="F34" s="430">
        <v>10614.248635073167</v>
      </c>
      <c r="G34" s="430">
        <v>318.42331961161494</v>
      </c>
      <c r="H34" s="430">
        <v>7783.0815314384963</v>
      </c>
      <c r="I34" s="430">
        <v>233.48935748222002</v>
      </c>
      <c r="J34" s="433">
        <f t="shared" si="0"/>
        <v>84.933962129394928</v>
      </c>
      <c r="K34" s="430">
        <f t="shared" si="1"/>
        <v>176.21064251777997</v>
      </c>
      <c r="L34" s="429"/>
      <c r="M34" s="431"/>
      <c r="P34" s="595"/>
    </row>
    <row r="35" spans="1:17">
      <c r="A35" s="343">
        <v>23</v>
      </c>
      <c r="B35" s="146" t="s">
        <v>912</v>
      </c>
      <c r="C35" s="430">
        <v>377.13</v>
      </c>
      <c r="D35" s="430">
        <v>8.49</v>
      </c>
      <c r="E35" s="430">
        <v>346.38</v>
      </c>
      <c r="F35" s="430">
        <v>9193.7128662152463</v>
      </c>
      <c r="G35" s="430">
        <v>275.81657973756569</v>
      </c>
      <c r="H35" s="430">
        <v>6741.4507427750941</v>
      </c>
      <c r="I35" s="430">
        <v>202.2438528506483</v>
      </c>
      <c r="J35" s="433">
        <f t="shared" si="0"/>
        <v>73.572726886917394</v>
      </c>
      <c r="K35" s="430">
        <f t="shared" si="1"/>
        <v>152.62614714935171</v>
      </c>
      <c r="L35" s="429"/>
      <c r="M35" s="431"/>
      <c r="P35" s="595"/>
    </row>
    <row r="36" spans="1:17">
      <c r="A36" s="343">
        <v>24</v>
      </c>
      <c r="B36" s="146" t="s">
        <v>913</v>
      </c>
      <c r="C36" s="430">
        <v>330.73</v>
      </c>
      <c r="D36" s="430">
        <v>7.45</v>
      </c>
      <c r="E36" s="430">
        <v>303.76</v>
      </c>
      <c r="F36" s="430">
        <v>8062.5201637418822</v>
      </c>
      <c r="G36" s="430">
        <v>241.8730414312482</v>
      </c>
      <c r="H36" s="430">
        <v>5911.980395767996</v>
      </c>
      <c r="I36" s="430">
        <v>177.36022224959271</v>
      </c>
      <c r="J36" s="433">
        <f t="shared" si="0"/>
        <v>64.512819181655487</v>
      </c>
      <c r="K36" s="430">
        <f t="shared" si="1"/>
        <v>133.84977775040727</v>
      </c>
      <c r="L36" s="429"/>
      <c r="M36" s="431"/>
      <c r="P36" s="595"/>
    </row>
    <row r="37" spans="1:17">
      <c r="A37" s="343">
        <v>25</v>
      </c>
      <c r="B37" s="146" t="s">
        <v>914</v>
      </c>
      <c r="C37" s="430">
        <v>196.17</v>
      </c>
      <c r="D37" s="430">
        <v>4.42</v>
      </c>
      <c r="E37" s="430">
        <v>180.17</v>
      </c>
      <c r="F37" s="430">
        <v>4782.2221782628512</v>
      </c>
      <c r="G37" s="430">
        <v>143.46211134166353</v>
      </c>
      <c r="H37" s="430">
        <v>3506.6536783858573</v>
      </c>
      <c r="I37" s="430">
        <v>105.19769350653151</v>
      </c>
      <c r="J37" s="433">
        <f t="shared" si="0"/>
        <v>38.264417835132022</v>
      </c>
      <c r="K37" s="430">
        <f t="shared" si="1"/>
        <v>79.392306493468467</v>
      </c>
      <c r="L37" s="429"/>
      <c r="M37" s="431"/>
      <c r="P37" s="595"/>
    </row>
    <row r="38" spans="1:17">
      <c r="A38" s="343">
        <v>26</v>
      </c>
      <c r="B38" s="146" t="s">
        <v>915</v>
      </c>
      <c r="C38" s="430">
        <v>233.55</v>
      </c>
      <c r="D38" s="430">
        <v>5.26</v>
      </c>
      <c r="E38" s="430">
        <v>214.5</v>
      </c>
      <c r="F38" s="430">
        <v>5693.5040178937952</v>
      </c>
      <c r="G38" s="430">
        <v>170.80692447723797</v>
      </c>
      <c r="H38" s="430">
        <v>4174.8585544875732</v>
      </c>
      <c r="I38" s="430">
        <v>125.25169334068272</v>
      </c>
      <c r="J38" s="433">
        <f t="shared" si="0"/>
        <v>45.55523113655525</v>
      </c>
      <c r="K38" s="430">
        <f t="shared" si="1"/>
        <v>94.50830665931727</v>
      </c>
      <c r="L38" s="429"/>
      <c r="M38" s="431"/>
      <c r="P38" s="595"/>
    </row>
    <row r="39" spans="1:17">
      <c r="A39" s="343">
        <v>27</v>
      </c>
      <c r="B39" s="146" t="s">
        <v>916</v>
      </c>
      <c r="C39" s="430">
        <v>305.08</v>
      </c>
      <c r="D39" s="430">
        <v>6.87</v>
      </c>
      <c r="E39" s="430">
        <v>280.2</v>
      </c>
      <c r="F39" s="430">
        <v>7437.0983813794637</v>
      </c>
      <c r="G39" s="430">
        <v>223.11543686719739</v>
      </c>
      <c r="H39" s="430">
        <v>5453.386309608667</v>
      </c>
      <c r="I39" s="430">
        <v>163.6068067154132</v>
      </c>
      <c r="J39" s="433">
        <f t="shared" si="0"/>
        <v>59.508630151784189</v>
      </c>
      <c r="K39" s="430">
        <f t="shared" si="1"/>
        <v>123.46319328458679</v>
      </c>
      <c r="L39" s="429"/>
      <c r="M39" s="431"/>
      <c r="P39" s="595"/>
    </row>
    <row r="40" spans="1:17">
      <c r="A40" s="343">
        <v>28</v>
      </c>
      <c r="B40" s="146" t="s">
        <v>917</v>
      </c>
      <c r="C40" s="430">
        <v>250.16</v>
      </c>
      <c r="D40" s="430">
        <v>5.63</v>
      </c>
      <c r="E40" s="430">
        <v>229.76</v>
      </c>
      <c r="F40" s="430">
        <v>6098.4069940044501</v>
      </c>
      <c r="G40" s="430">
        <v>182.95313837117766</v>
      </c>
      <c r="H40" s="430">
        <v>4471.7703997498229</v>
      </c>
      <c r="I40" s="430">
        <v>134.15096221574004</v>
      </c>
      <c r="J40" s="433">
        <f t="shared" si="0"/>
        <v>48.802176155437621</v>
      </c>
      <c r="K40" s="430">
        <f t="shared" si="1"/>
        <v>101.23903778425995</v>
      </c>
      <c r="L40" s="429"/>
      <c r="M40" s="431"/>
      <c r="P40" s="595"/>
    </row>
    <row r="41" spans="1:17">
      <c r="A41" s="335">
        <v>29</v>
      </c>
      <c r="B41" s="330" t="s">
        <v>918</v>
      </c>
      <c r="C41" s="430">
        <v>188.76</v>
      </c>
      <c r="D41" s="430">
        <v>4.25</v>
      </c>
      <c r="E41" s="430">
        <v>173.36</v>
      </c>
      <c r="F41" s="430">
        <v>4601.4856688600221</v>
      </c>
      <c r="G41" s="430">
        <v>138.04127761214716</v>
      </c>
      <c r="H41" s="430">
        <v>3374.1208210257951</v>
      </c>
      <c r="I41" s="430">
        <v>101.22611896724973</v>
      </c>
      <c r="J41" s="433">
        <f t="shared" si="0"/>
        <v>36.815158644897423</v>
      </c>
      <c r="K41" s="430">
        <f t="shared" si="1"/>
        <v>76.383881032750281</v>
      </c>
      <c r="L41" s="429"/>
      <c r="M41" s="431"/>
      <c r="P41" s="595"/>
    </row>
    <row r="42" spans="1:17">
      <c r="A42" s="335">
        <v>30</v>
      </c>
      <c r="B42" s="330" t="s">
        <v>919</v>
      </c>
      <c r="C42" s="430">
        <v>120.29</v>
      </c>
      <c r="D42" s="430">
        <v>2.71</v>
      </c>
      <c r="E42" s="430">
        <v>110.48</v>
      </c>
      <c r="F42" s="430">
        <v>2932.3770385066614</v>
      </c>
      <c r="G42" s="430">
        <v>87.974558610328842</v>
      </c>
      <c r="H42" s="430">
        <v>2150.2144506990439</v>
      </c>
      <c r="I42" s="430">
        <v>64.501312425002197</v>
      </c>
      <c r="J42" s="433">
        <f t="shared" si="0"/>
        <v>23.473246185326644</v>
      </c>
      <c r="K42" s="430">
        <f t="shared" si="1"/>
        <v>48.6886875749978</v>
      </c>
      <c r="L42" s="429"/>
      <c r="M42" s="431"/>
      <c r="P42" s="595"/>
    </row>
    <row r="43" spans="1:17">
      <c r="A43" s="335">
        <v>31</v>
      </c>
      <c r="B43" s="330" t="s">
        <v>920</v>
      </c>
      <c r="C43" s="430">
        <v>55.69</v>
      </c>
      <c r="D43" s="430">
        <v>1.25</v>
      </c>
      <c r="E43" s="430">
        <v>51.15</v>
      </c>
      <c r="F43" s="430">
        <v>1357.6136259908392</v>
      </c>
      <c r="G43" s="430">
        <v>40.732245967580987</v>
      </c>
      <c r="H43" s="430">
        <v>995.49189899421231</v>
      </c>
      <c r="I43" s="430">
        <v>29.860356721266694</v>
      </c>
      <c r="J43" s="433">
        <f t="shared" si="0"/>
        <v>10.871889246314293</v>
      </c>
      <c r="K43" s="430">
        <f t="shared" si="1"/>
        <v>22.539643278733305</v>
      </c>
      <c r="L43" s="429"/>
      <c r="M43" s="431"/>
      <c r="P43" s="595"/>
    </row>
    <row r="44" spans="1:17">
      <c r="A44" s="335">
        <v>32</v>
      </c>
      <c r="B44" s="330" t="s">
        <v>921</v>
      </c>
      <c r="C44" s="430">
        <v>96.16</v>
      </c>
      <c r="D44" s="430">
        <v>2.17</v>
      </c>
      <c r="E44" s="430">
        <v>88.32</v>
      </c>
      <c r="F44" s="430">
        <v>2344.1791244788546</v>
      </c>
      <c r="G44" s="430">
        <v>70.331517990664565</v>
      </c>
      <c r="H44" s="430">
        <v>1718.9065410550213</v>
      </c>
      <c r="I44" s="430">
        <v>51.569179280118632</v>
      </c>
      <c r="J44" s="433">
        <f t="shared" si="0"/>
        <v>18.762338710545933</v>
      </c>
      <c r="K44" s="430">
        <f t="shared" si="1"/>
        <v>38.920820719881362</v>
      </c>
      <c r="L44" s="429"/>
      <c r="M44" s="431"/>
      <c r="P44" s="595"/>
    </row>
    <row r="45" spans="1:17">
      <c r="A45" s="335">
        <v>33</v>
      </c>
      <c r="B45" s="330" t="s">
        <v>922</v>
      </c>
      <c r="C45" s="430">
        <v>189.87</v>
      </c>
      <c r="D45" s="430">
        <v>4.28</v>
      </c>
      <c r="E45" s="430">
        <v>174.38</v>
      </c>
      <c r="F45" s="430">
        <v>4628.5644815512096</v>
      </c>
      <c r="G45" s="430">
        <v>138.851869571701</v>
      </c>
      <c r="H45" s="430">
        <v>3393.9664273951939</v>
      </c>
      <c r="I45" s="430">
        <v>101.81450038047667</v>
      </c>
      <c r="J45" s="433">
        <f t="shared" si="0"/>
        <v>37.037369191224329</v>
      </c>
      <c r="K45" s="430">
        <f t="shared" si="1"/>
        <v>76.845499619523324</v>
      </c>
      <c r="L45" s="429"/>
      <c r="M45" s="431"/>
      <c r="P45" s="595"/>
    </row>
    <row r="46" spans="1:17">
      <c r="A46" s="335">
        <v>34</v>
      </c>
      <c r="B46" s="330" t="s">
        <v>923</v>
      </c>
      <c r="C46" s="430">
        <v>174.37</v>
      </c>
      <c r="D46" s="430">
        <v>3.93</v>
      </c>
      <c r="E46" s="430">
        <v>160.15</v>
      </c>
      <c r="F46" s="430">
        <v>4250.7403181317422</v>
      </c>
      <c r="G46" s="430">
        <v>127.51624763731513</v>
      </c>
      <c r="H46" s="430">
        <v>3116.9247043842083</v>
      </c>
      <c r="I46" s="430">
        <v>93.503612918646283</v>
      </c>
      <c r="J46" s="433">
        <f t="shared" si="0"/>
        <v>34.012634718668849</v>
      </c>
      <c r="K46" s="430">
        <f t="shared" si="1"/>
        <v>70.57638708135373</v>
      </c>
      <c r="L46" s="429"/>
      <c r="M46" s="431"/>
      <c r="P46" s="595"/>
    </row>
    <row r="47" spans="1:17">
      <c r="A47" s="335">
        <v>35</v>
      </c>
      <c r="B47" s="330" t="s">
        <v>924</v>
      </c>
      <c r="C47" s="430">
        <v>290.58999999999997</v>
      </c>
      <c r="D47" s="430">
        <v>6.54</v>
      </c>
      <c r="E47" s="430">
        <v>266.89</v>
      </c>
      <c r="F47" s="430">
        <v>7084.035246403062</v>
      </c>
      <c r="G47" s="430">
        <v>212.52707939552522</v>
      </c>
      <c r="H47" s="430">
        <v>5194.4985971184224</v>
      </c>
      <c r="I47" s="430">
        <v>155.83526888237418</v>
      </c>
      <c r="J47" s="433">
        <f t="shared" si="0"/>
        <v>56.69181051315104</v>
      </c>
      <c r="K47" s="430">
        <f t="shared" si="1"/>
        <v>117.59473111762583</v>
      </c>
      <c r="L47" s="429"/>
      <c r="M47" s="431"/>
      <c r="P47" s="595"/>
    </row>
    <row r="48" spans="1:17" s="133" customFormat="1">
      <c r="A48" s="335">
        <v>36</v>
      </c>
      <c r="B48" s="330" t="s">
        <v>925</v>
      </c>
      <c r="C48" s="430">
        <v>190.82</v>
      </c>
      <c r="D48" s="434">
        <v>4.3</v>
      </c>
      <c r="E48" s="434">
        <v>175.26</v>
      </c>
      <c r="F48" s="430">
        <v>4651.8563134216938</v>
      </c>
      <c r="G48" s="430">
        <v>139.56113753631061</v>
      </c>
      <c r="H48" s="430">
        <v>3411.0539970548248</v>
      </c>
      <c r="I48" s="430">
        <v>102.32933411705024</v>
      </c>
      <c r="J48" s="433">
        <f t="shared" si="0"/>
        <v>37.231803419260373</v>
      </c>
      <c r="K48" s="430">
        <f t="shared" si="1"/>
        <v>77.230665882949765</v>
      </c>
      <c r="L48" s="429"/>
      <c r="M48" s="431"/>
      <c r="N48" s="129"/>
      <c r="O48" s="129"/>
      <c r="P48" s="595"/>
      <c r="Q48" s="129"/>
    </row>
    <row r="49" spans="1:17" s="133" customFormat="1">
      <c r="A49" s="335">
        <v>37</v>
      </c>
      <c r="B49" s="330" t="s">
        <v>926</v>
      </c>
      <c r="C49" s="430">
        <v>206.73</v>
      </c>
      <c r="D49" s="434">
        <v>4.66</v>
      </c>
      <c r="E49" s="434">
        <v>189.87</v>
      </c>
      <c r="F49" s="430">
        <v>5039.6608811445549</v>
      </c>
      <c r="G49" s="430">
        <v>151.18806595616118</v>
      </c>
      <c r="H49" s="430">
        <v>3695.4259687433278</v>
      </c>
      <c r="I49" s="430">
        <v>110.86086460884071</v>
      </c>
      <c r="J49" s="433">
        <f t="shared" si="0"/>
        <v>40.327201347320468</v>
      </c>
      <c r="K49" s="430">
        <f t="shared" si="1"/>
        <v>83.669135391159287</v>
      </c>
      <c r="L49" s="429"/>
      <c r="M49" s="431"/>
      <c r="N49" s="129"/>
      <c r="O49" s="129"/>
      <c r="P49" s="595"/>
      <c r="Q49" s="129"/>
    </row>
    <row r="50" spans="1:17" ht="15.75" customHeight="1">
      <c r="A50" s="335">
        <v>38</v>
      </c>
      <c r="B50" s="330" t="s">
        <v>927</v>
      </c>
      <c r="C50" s="430">
        <v>219.75</v>
      </c>
      <c r="D50" s="430">
        <v>4.95</v>
      </c>
      <c r="E50" s="430">
        <v>201.81</v>
      </c>
      <c r="F50" s="430">
        <v>5356.6527071665596</v>
      </c>
      <c r="G50" s="430">
        <v>160.69985598155088</v>
      </c>
      <c r="H50" s="430">
        <v>3927.8610447016626</v>
      </c>
      <c r="I50" s="430">
        <v>117.83</v>
      </c>
      <c r="J50" s="433">
        <f t="shared" si="0"/>
        <v>42.869855981550884</v>
      </c>
      <c r="K50" s="430">
        <f t="shared" si="1"/>
        <v>88.929999999999993</v>
      </c>
      <c r="L50" s="429"/>
      <c r="M50" s="431"/>
      <c r="P50" s="595"/>
    </row>
    <row r="51" spans="1:17">
      <c r="A51" s="813" t="s">
        <v>83</v>
      </c>
      <c r="B51" s="814"/>
      <c r="C51" s="430">
        <f t="shared" ref="C51:I51" si="2">SUM(C13:C50)</f>
        <v>9372.0999999999985</v>
      </c>
      <c r="D51" s="430">
        <f t="shared" si="2"/>
        <v>211.07999999999996</v>
      </c>
      <c r="E51" s="430">
        <f t="shared" si="2"/>
        <v>8607.739999999998</v>
      </c>
      <c r="F51" s="430">
        <f t="shared" si="2"/>
        <v>228471.20000000007</v>
      </c>
      <c r="G51" s="430">
        <f t="shared" si="2"/>
        <v>6854.1123000000016</v>
      </c>
      <c r="H51" s="430">
        <f t="shared" si="2"/>
        <v>167530.48000000001</v>
      </c>
      <c r="I51" s="430">
        <f t="shared" si="2"/>
        <v>5025.8993640551989</v>
      </c>
      <c r="J51" s="433">
        <f t="shared" si="0"/>
        <v>1828.2129359448027</v>
      </c>
      <c r="K51" s="430">
        <f t="shared" si="1"/>
        <v>3792.920635944799</v>
      </c>
      <c r="L51" s="432"/>
      <c r="M51" s="132"/>
    </row>
    <row r="57" spans="1:17">
      <c r="I57" s="719" t="s">
        <v>885</v>
      </c>
      <c r="J57" s="719"/>
      <c r="K57" s="719"/>
      <c r="L57" s="719"/>
      <c r="M57" s="719"/>
    </row>
    <row r="58" spans="1:17">
      <c r="I58" s="719"/>
      <c r="J58" s="719"/>
      <c r="K58" s="719"/>
      <c r="L58" s="719"/>
      <c r="M58" s="719"/>
    </row>
    <row r="59" spans="1:17">
      <c r="I59" s="719"/>
      <c r="J59" s="719"/>
      <c r="K59" s="719"/>
      <c r="L59" s="719"/>
      <c r="M59" s="719"/>
    </row>
    <row r="60" spans="1:17">
      <c r="I60" s="719"/>
      <c r="J60" s="719"/>
      <c r="K60" s="719"/>
      <c r="L60" s="719"/>
      <c r="M60" s="719"/>
    </row>
    <row r="77" spans="4:7">
      <c r="D77" s="804"/>
      <c r="E77" s="805"/>
      <c r="F77" s="808"/>
      <c r="G77" s="808"/>
    </row>
    <row r="78" spans="4:7">
      <c r="D78" s="806"/>
      <c r="E78" s="807"/>
      <c r="F78" s="808"/>
      <c r="G78" s="808"/>
    </row>
    <row r="79" spans="4:7">
      <c r="D79" s="419"/>
      <c r="E79" s="419"/>
      <c r="F79" s="419"/>
      <c r="G79" s="419"/>
    </row>
  </sheetData>
  <mergeCells count="20">
    <mergeCell ref="D77:E78"/>
    <mergeCell ref="F77:G78"/>
    <mergeCell ref="A9:A11"/>
    <mergeCell ref="M9:M11"/>
    <mergeCell ref="L9:L11"/>
    <mergeCell ref="B9:B11"/>
    <mergeCell ref="I57:M60"/>
    <mergeCell ref="A51:B51"/>
    <mergeCell ref="K1:M1"/>
    <mergeCell ref="B3:K3"/>
    <mergeCell ref="B4:K4"/>
    <mergeCell ref="C9:C11"/>
    <mergeCell ref="J9:J11"/>
    <mergeCell ref="L7:M7"/>
    <mergeCell ref="G8:M8"/>
    <mergeCell ref="F9:G10"/>
    <mergeCell ref="H9:I10"/>
    <mergeCell ref="K9:K11"/>
    <mergeCell ref="D9:D11"/>
    <mergeCell ref="E9:E11"/>
  </mergeCells>
  <printOptions horizontalCentered="1"/>
  <pageMargins left="0.70866141732283472" right="0.70866141732283472" top="0.23622047244094491" bottom="0" header="0.31496062992125984" footer="0.31496062992125984"/>
  <pageSetup paperSize="9" scale="83" orientation="landscape" r:id="rId1"/>
</worksheet>
</file>

<file path=xl/worksheets/sheet23.xml><?xml version="1.0" encoding="utf-8"?>
<worksheet xmlns="http://schemas.openxmlformats.org/spreadsheetml/2006/main" xmlns:r="http://schemas.openxmlformats.org/officeDocument/2006/relationships">
  <sheetPr codeName="Sheet23">
    <pageSetUpPr fitToPage="1"/>
  </sheetPr>
  <dimension ref="A1:S59"/>
  <sheetViews>
    <sheetView topLeftCell="A4" zoomScaleSheetLayoutView="90" workbookViewId="0">
      <selection activeCell="P18" sqref="P18"/>
    </sheetView>
  </sheetViews>
  <sheetFormatPr defaultColWidth="9.140625" defaultRowHeight="12.75"/>
  <cols>
    <col min="1" max="1" width="5.5703125" style="15" customWidth="1"/>
    <col min="2" max="2" width="14.5703125" style="15" customWidth="1"/>
    <col min="3" max="3" width="10.5703125" style="15" customWidth="1"/>
    <col min="4" max="4" width="11.2851562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7.28515625" style="15" customWidth="1"/>
    <col min="13" max="13" width="9.140625" style="15" hidden="1" customWidth="1"/>
    <col min="14" max="16384" width="9.140625" style="15"/>
  </cols>
  <sheetData>
    <row r="1" spans="1:19" customFormat="1" ht="15">
      <c r="D1" s="34"/>
      <c r="E1" s="34"/>
      <c r="F1" s="34"/>
      <c r="G1" s="34"/>
      <c r="H1" s="34"/>
      <c r="I1" s="34"/>
      <c r="J1" s="34"/>
      <c r="K1" s="34"/>
      <c r="L1" s="792" t="s">
        <v>423</v>
      </c>
      <c r="M1" s="792"/>
      <c r="N1" s="792"/>
      <c r="O1" s="40"/>
      <c r="P1" s="40"/>
    </row>
    <row r="2" spans="1:19" customFormat="1" ht="15">
      <c r="A2" s="782" t="s">
        <v>0</v>
      </c>
      <c r="B2" s="782"/>
      <c r="C2" s="782"/>
      <c r="D2" s="782"/>
      <c r="E2" s="782"/>
      <c r="F2" s="782"/>
      <c r="G2" s="782"/>
      <c r="H2" s="782"/>
      <c r="I2" s="782"/>
      <c r="J2" s="782"/>
      <c r="K2" s="782"/>
      <c r="L2" s="782"/>
      <c r="M2" s="42"/>
      <c r="N2" s="42"/>
      <c r="O2" s="42"/>
      <c r="P2" s="42"/>
    </row>
    <row r="3" spans="1:19" customFormat="1" ht="20.25">
      <c r="A3" s="793" t="s">
        <v>734</v>
      </c>
      <c r="B3" s="793"/>
      <c r="C3" s="793"/>
      <c r="D3" s="793"/>
      <c r="E3" s="793"/>
      <c r="F3" s="793"/>
      <c r="G3" s="793"/>
      <c r="H3" s="793"/>
      <c r="I3" s="793"/>
      <c r="J3" s="793"/>
      <c r="K3" s="793"/>
      <c r="L3" s="793"/>
      <c r="M3" s="41"/>
      <c r="N3" s="41"/>
      <c r="O3" s="41"/>
      <c r="P3" s="41"/>
    </row>
    <row r="4" spans="1:19" customFormat="1" ht="10.5" customHeight="1"/>
    <row r="5" spans="1:19" ht="19.5" customHeight="1">
      <c r="A5" s="783" t="s">
        <v>801</v>
      </c>
      <c r="B5" s="783"/>
      <c r="C5" s="783"/>
      <c r="D5" s="783"/>
      <c r="E5" s="783"/>
      <c r="F5" s="783"/>
      <c r="G5" s="783"/>
      <c r="H5" s="783"/>
      <c r="I5" s="783"/>
      <c r="J5" s="783"/>
      <c r="K5" s="783"/>
      <c r="L5" s="783"/>
    </row>
    <row r="6" spans="1:19">
      <c r="A6" s="22"/>
      <c r="B6" s="22"/>
      <c r="C6" s="22"/>
      <c r="D6" s="22"/>
      <c r="E6" s="22"/>
      <c r="F6" s="22"/>
      <c r="G6" s="22"/>
      <c r="H6" s="22"/>
      <c r="I6" s="22"/>
      <c r="J6" s="22"/>
      <c r="K6" s="22"/>
      <c r="L6" s="22"/>
    </row>
    <row r="7" spans="1:19">
      <c r="A7" s="707" t="s">
        <v>928</v>
      </c>
      <c r="B7" s="707"/>
      <c r="F7" s="791" t="s">
        <v>15</v>
      </c>
      <c r="G7" s="791"/>
      <c r="H7" s="791"/>
      <c r="I7" s="791"/>
      <c r="J7" s="791"/>
      <c r="K7" s="791"/>
      <c r="L7" s="791"/>
    </row>
    <row r="8" spans="1:19">
      <c r="A8" s="14"/>
      <c r="F8" s="16"/>
      <c r="G8" s="94"/>
      <c r="H8" s="94"/>
      <c r="I8" s="775" t="s">
        <v>1132</v>
      </c>
      <c r="J8" s="775"/>
      <c r="K8" s="775"/>
      <c r="L8" s="775"/>
    </row>
    <row r="9" spans="1:19" s="14" customFormat="1">
      <c r="A9" s="688" t="s">
        <v>2</v>
      </c>
      <c r="B9" s="688" t="s">
        <v>3</v>
      </c>
      <c r="C9" s="670" t="s">
        <v>19</v>
      </c>
      <c r="D9" s="671"/>
      <c r="E9" s="671"/>
      <c r="F9" s="671"/>
      <c r="G9" s="671"/>
      <c r="H9" s="670" t="s">
        <v>20</v>
      </c>
      <c r="I9" s="671"/>
      <c r="J9" s="671"/>
      <c r="K9" s="671"/>
      <c r="L9" s="671"/>
      <c r="R9" s="29"/>
      <c r="S9" s="30"/>
    </row>
    <row r="10" spans="1:19" s="14" customFormat="1" ht="63.75">
      <c r="A10" s="688"/>
      <c r="B10" s="688"/>
      <c r="C10" s="304" t="s">
        <v>839</v>
      </c>
      <c r="D10" s="304" t="s">
        <v>815</v>
      </c>
      <c r="E10" s="5" t="s">
        <v>64</v>
      </c>
      <c r="F10" s="5" t="s">
        <v>65</v>
      </c>
      <c r="G10" s="5" t="s">
        <v>357</v>
      </c>
      <c r="H10" s="304" t="s">
        <v>839</v>
      </c>
      <c r="I10" s="304" t="s">
        <v>815</v>
      </c>
      <c r="J10" s="5" t="s">
        <v>64</v>
      </c>
      <c r="K10" s="5" t="s">
        <v>65</v>
      </c>
      <c r="L10" s="5" t="s">
        <v>358</v>
      </c>
    </row>
    <row r="11" spans="1:19" s="14" customFormat="1">
      <c r="A11" s="5">
        <v>1</v>
      </c>
      <c r="B11" s="5">
        <v>2</v>
      </c>
      <c r="C11" s="5">
        <v>3</v>
      </c>
      <c r="D11" s="5">
        <v>4</v>
      </c>
      <c r="E11" s="5">
        <v>5</v>
      </c>
      <c r="F11" s="5">
        <v>6</v>
      </c>
      <c r="G11" s="5">
        <v>7</v>
      </c>
      <c r="H11" s="5">
        <v>8</v>
      </c>
      <c r="I11" s="5">
        <v>9</v>
      </c>
      <c r="J11" s="5">
        <v>10</v>
      </c>
      <c r="K11" s="5">
        <v>11</v>
      </c>
      <c r="L11" s="5">
        <v>12</v>
      </c>
    </row>
    <row r="12" spans="1:19" s="14" customFormat="1">
      <c r="A12" s="343">
        <v>1</v>
      </c>
      <c r="B12" s="146" t="s">
        <v>890</v>
      </c>
      <c r="C12" s="347" t="s">
        <v>937</v>
      </c>
      <c r="D12" s="347" t="s">
        <v>937</v>
      </c>
      <c r="E12" s="347" t="s">
        <v>937</v>
      </c>
      <c r="F12" s="347" t="s">
        <v>937</v>
      </c>
      <c r="G12" s="347" t="s">
        <v>937</v>
      </c>
      <c r="H12" s="347" t="s">
        <v>937</v>
      </c>
      <c r="I12" s="347" t="s">
        <v>937</v>
      </c>
      <c r="J12" s="347" t="s">
        <v>937</v>
      </c>
      <c r="K12" s="347" t="s">
        <v>937</v>
      </c>
      <c r="L12" s="347" t="s">
        <v>937</v>
      </c>
      <c r="M12" s="347" t="s">
        <v>937</v>
      </c>
    </row>
    <row r="13" spans="1:19" s="14" customFormat="1">
      <c r="A13" s="343">
        <v>2</v>
      </c>
      <c r="B13" s="146" t="s">
        <v>891</v>
      </c>
      <c r="C13" s="347" t="s">
        <v>937</v>
      </c>
      <c r="D13" s="347" t="s">
        <v>937</v>
      </c>
      <c r="E13" s="347" t="s">
        <v>937</v>
      </c>
      <c r="F13" s="347" t="s">
        <v>937</v>
      </c>
      <c r="G13" s="347" t="s">
        <v>937</v>
      </c>
      <c r="H13" s="347" t="s">
        <v>937</v>
      </c>
      <c r="I13" s="347" t="s">
        <v>937</v>
      </c>
      <c r="J13" s="347" t="s">
        <v>937</v>
      </c>
      <c r="K13" s="347" t="s">
        <v>937</v>
      </c>
      <c r="L13" s="347" t="s">
        <v>937</v>
      </c>
    </row>
    <row r="14" spans="1:19" s="14" customFormat="1">
      <c r="A14" s="343">
        <v>3</v>
      </c>
      <c r="B14" s="146" t="s">
        <v>892</v>
      </c>
      <c r="C14" s="347" t="s">
        <v>937</v>
      </c>
      <c r="D14" s="347" t="s">
        <v>937</v>
      </c>
      <c r="E14" s="347" t="s">
        <v>937</v>
      </c>
      <c r="F14" s="347" t="s">
        <v>937</v>
      </c>
      <c r="G14" s="347" t="s">
        <v>937</v>
      </c>
      <c r="H14" s="347" t="s">
        <v>937</v>
      </c>
      <c r="I14" s="347" t="s">
        <v>937</v>
      </c>
      <c r="J14" s="347" t="s">
        <v>937</v>
      </c>
      <c r="K14" s="347" t="s">
        <v>937</v>
      </c>
      <c r="L14" s="347" t="s">
        <v>937</v>
      </c>
    </row>
    <row r="15" spans="1:19" s="14" customFormat="1">
      <c r="A15" s="343">
        <v>4</v>
      </c>
      <c r="B15" s="146" t="s">
        <v>893</v>
      </c>
      <c r="C15" s="347" t="s">
        <v>937</v>
      </c>
      <c r="D15" s="347" t="s">
        <v>937</v>
      </c>
      <c r="E15" s="347" t="s">
        <v>937</v>
      </c>
      <c r="F15" s="347" t="s">
        <v>937</v>
      </c>
      <c r="G15" s="347" t="s">
        <v>937</v>
      </c>
      <c r="H15" s="347" t="s">
        <v>937</v>
      </c>
      <c r="I15" s="347" t="s">
        <v>937</v>
      </c>
      <c r="J15" s="347" t="s">
        <v>937</v>
      </c>
      <c r="K15" s="347" t="s">
        <v>937</v>
      </c>
      <c r="L15" s="347" t="s">
        <v>937</v>
      </c>
    </row>
    <row r="16" spans="1:19" s="14" customFormat="1">
      <c r="A16" s="343">
        <v>5</v>
      </c>
      <c r="B16" s="146" t="s">
        <v>894</v>
      </c>
      <c r="C16" s="347" t="s">
        <v>937</v>
      </c>
      <c r="D16" s="347" t="s">
        <v>937</v>
      </c>
      <c r="E16" s="347" t="s">
        <v>937</v>
      </c>
      <c r="F16" s="347" t="s">
        <v>937</v>
      </c>
      <c r="G16" s="347" t="s">
        <v>937</v>
      </c>
      <c r="H16" s="347" t="s">
        <v>937</v>
      </c>
      <c r="I16" s="347" t="s">
        <v>937</v>
      </c>
      <c r="J16" s="347" t="s">
        <v>937</v>
      </c>
      <c r="K16" s="347" t="s">
        <v>937</v>
      </c>
      <c r="L16" s="347" t="s">
        <v>937</v>
      </c>
    </row>
    <row r="17" spans="1:12" s="14" customFormat="1">
      <c r="A17" s="343">
        <v>6</v>
      </c>
      <c r="B17" s="146" t="s">
        <v>895</v>
      </c>
      <c r="C17" s="347" t="s">
        <v>937</v>
      </c>
      <c r="D17" s="347" t="s">
        <v>937</v>
      </c>
      <c r="E17" s="347" t="s">
        <v>937</v>
      </c>
      <c r="F17" s="347" t="s">
        <v>937</v>
      </c>
      <c r="G17" s="347" t="s">
        <v>937</v>
      </c>
      <c r="H17" s="347" t="s">
        <v>937</v>
      </c>
      <c r="I17" s="347" t="s">
        <v>937</v>
      </c>
      <c r="J17" s="347" t="s">
        <v>937</v>
      </c>
      <c r="K17" s="347" t="s">
        <v>937</v>
      </c>
      <c r="L17" s="347" t="s">
        <v>937</v>
      </c>
    </row>
    <row r="18" spans="1:12" s="14" customFormat="1">
      <c r="A18" s="343">
        <v>7</v>
      </c>
      <c r="B18" s="146" t="s">
        <v>896</v>
      </c>
      <c r="C18" s="347" t="s">
        <v>937</v>
      </c>
      <c r="D18" s="347" t="s">
        <v>937</v>
      </c>
      <c r="E18" s="347" t="s">
        <v>937</v>
      </c>
      <c r="F18" s="347" t="s">
        <v>937</v>
      </c>
      <c r="G18" s="347" t="s">
        <v>937</v>
      </c>
      <c r="H18" s="347" t="s">
        <v>937</v>
      </c>
      <c r="I18" s="347" t="s">
        <v>937</v>
      </c>
      <c r="J18" s="347" t="s">
        <v>937</v>
      </c>
      <c r="K18" s="347" t="s">
        <v>937</v>
      </c>
      <c r="L18" s="347" t="s">
        <v>937</v>
      </c>
    </row>
    <row r="19" spans="1:12" s="14" customFormat="1">
      <c r="A19" s="343">
        <v>8</v>
      </c>
      <c r="B19" s="146" t="s">
        <v>897</v>
      </c>
      <c r="C19" s="347" t="s">
        <v>937</v>
      </c>
      <c r="D19" s="347" t="s">
        <v>937</v>
      </c>
      <c r="E19" s="347" t="s">
        <v>937</v>
      </c>
      <c r="F19" s="347" t="s">
        <v>937</v>
      </c>
      <c r="G19" s="347" t="s">
        <v>937</v>
      </c>
      <c r="H19" s="347" t="s">
        <v>937</v>
      </c>
      <c r="I19" s="347" t="s">
        <v>937</v>
      </c>
      <c r="J19" s="347" t="s">
        <v>937</v>
      </c>
      <c r="K19" s="347" t="s">
        <v>937</v>
      </c>
      <c r="L19" s="347" t="s">
        <v>937</v>
      </c>
    </row>
    <row r="20" spans="1:12" s="14" customFormat="1">
      <c r="A20" s="343">
        <v>9</v>
      </c>
      <c r="B20" s="146" t="s">
        <v>898</v>
      </c>
      <c r="C20" s="347" t="s">
        <v>937</v>
      </c>
      <c r="D20" s="347" t="s">
        <v>937</v>
      </c>
      <c r="E20" s="347" t="s">
        <v>937</v>
      </c>
      <c r="F20" s="347" t="s">
        <v>937</v>
      </c>
      <c r="G20" s="347" t="s">
        <v>937</v>
      </c>
      <c r="H20" s="347" t="s">
        <v>937</v>
      </c>
      <c r="I20" s="347" t="s">
        <v>937</v>
      </c>
      <c r="J20" s="347" t="s">
        <v>937</v>
      </c>
      <c r="K20" s="347" t="s">
        <v>937</v>
      </c>
      <c r="L20" s="347" t="s">
        <v>937</v>
      </c>
    </row>
    <row r="21" spans="1:12" s="14" customFormat="1">
      <c r="A21" s="343">
        <v>10</v>
      </c>
      <c r="B21" s="146" t="s">
        <v>899</v>
      </c>
      <c r="C21" s="347" t="s">
        <v>937</v>
      </c>
      <c r="D21" s="347" t="s">
        <v>937</v>
      </c>
      <c r="E21" s="347" t="s">
        <v>937</v>
      </c>
      <c r="F21" s="347" t="s">
        <v>937</v>
      </c>
      <c r="G21" s="347" t="s">
        <v>937</v>
      </c>
      <c r="H21" s="347" t="s">
        <v>937</v>
      </c>
      <c r="I21" s="347" t="s">
        <v>937</v>
      </c>
      <c r="J21" s="347" t="s">
        <v>937</v>
      </c>
      <c r="K21" s="347" t="s">
        <v>937</v>
      </c>
      <c r="L21" s="347" t="s">
        <v>937</v>
      </c>
    </row>
    <row r="22" spans="1:12" s="14" customFormat="1">
      <c r="A22" s="343">
        <v>11</v>
      </c>
      <c r="B22" s="146" t="s">
        <v>900</v>
      </c>
      <c r="C22" s="347" t="s">
        <v>937</v>
      </c>
      <c r="D22" s="347" t="s">
        <v>937</v>
      </c>
      <c r="E22" s="347" t="s">
        <v>937</v>
      </c>
      <c r="F22" s="347" t="s">
        <v>937</v>
      </c>
      <c r="G22" s="347" t="s">
        <v>937</v>
      </c>
      <c r="H22" s="347" t="s">
        <v>937</v>
      </c>
      <c r="I22" s="347" t="s">
        <v>937</v>
      </c>
      <c r="J22" s="347" t="s">
        <v>937</v>
      </c>
      <c r="K22" s="347" t="s">
        <v>937</v>
      </c>
      <c r="L22" s="347" t="s">
        <v>937</v>
      </c>
    </row>
    <row r="23" spans="1:12" s="14" customFormat="1">
      <c r="A23" s="343">
        <v>12</v>
      </c>
      <c r="B23" s="146" t="s">
        <v>901</v>
      </c>
      <c r="C23" s="347" t="s">
        <v>937</v>
      </c>
      <c r="D23" s="347" t="s">
        <v>937</v>
      </c>
      <c r="E23" s="347" t="s">
        <v>937</v>
      </c>
      <c r="F23" s="347" t="s">
        <v>937</v>
      </c>
      <c r="G23" s="347" t="s">
        <v>937</v>
      </c>
      <c r="H23" s="347" t="s">
        <v>937</v>
      </c>
      <c r="I23" s="347" t="s">
        <v>937</v>
      </c>
      <c r="J23" s="347" t="s">
        <v>937</v>
      </c>
      <c r="K23" s="347" t="s">
        <v>937</v>
      </c>
      <c r="L23" s="347" t="s">
        <v>937</v>
      </c>
    </row>
    <row r="24" spans="1:12" s="14" customFormat="1">
      <c r="A24" s="343">
        <v>13</v>
      </c>
      <c r="B24" s="146" t="s">
        <v>902</v>
      </c>
      <c r="C24" s="347" t="s">
        <v>937</v>
      </c>
      <c r="D24" s="347" t="s">
        <v>937</v>
      </c>
      <c r="E24" s="347" t="s">
        <v>937</v>
      </c>
      <c r="F24" s="347" t="s">
        <v>937</v>
      </c>
      <c r="G24" s="347" t="s">
        <v>937</v>
      </c>
      <c r="H24" s="347" t="s">
        <v>937</v>
      </c>
      <c r="I24" s="347" t="s">
        <v>937</v>
      </c>
      <c r="J24" s="347" t="s">
        <v>937</v>
      </c>
      <c r="K24" s="347" t="s">
        <v>937</v>
      </c>
      <c r="L24" s="347" t="s">
        <v>937</v>
      </c>
    </row>
    <row r="25" spans="1:12" s="14" customFormat="1">
      <c r="A25" s="343">
        <v>14</v>
      </c>
      <c r="B25" s="146" t="s">
        <v>903</v>
      </c>
      <c r="C25" s="347" t="s">
        <v>937</v>
      </c>
      <c r="D25" s="347" t="s">
        <v>937</v>
      </c>
      <c r="E25" s="347" t="s">
        <v>937</v>
      </c>
      <c r="F25" s="347" t="s">
        <v>937</v>
      </c>
      <c r="G25" s="347" t="s">
        <v>937</v>
      </c>
      <c r="H25" s="347" t="s">
        <v>937</v>
      </c>
      <c r="I25" s="347" t="s">
        <v>937</v>
      </c>
      <c r="J25" s="347" t="s">
        <v>937</v>
      </c>
      <c r="K25" s="347" t="s">
        <v>937</v>
      </c>
      <c r="L25" s="347" t="s">
        <v>937</v>
      </c>
    </row>
    <row r="26" spans="1:12" s="14" customFormat="1">
      <c r="A26" s="343">
        <v>15</v>
      </c>
      <c r="B26" s="146" t="s">
        <v>904</v>
      </c>
      <c r="C26" s="347" t="s">
        <v>937</v>
      </c>
      <c r="D26" s="347" t="s">
        <v>937</v>
      </c>
      <c r="E26" s="347" t="s">
        <v>937</v>
      </c>
      <c r="F26" s="347" t="s">
        <v>937</v>
      </c>
      <c r="G26" s="347" t="s">
        <v>937</v>
      </c>
      <c r="H26" s="347" t="s">
        <v>937</v>
      </c>
      <c r="I26" s="347" t="s">
        <v>937</v>
      </c>
      <c r="J26" s="347" t="s">
        <v>937</v>
      </c>
      <c r="K26" s="347" t="s">
        <v>937</v>
      </c>
      <c r="L26" s="347" t="s">
        <v>937</v>
      </c>
    </row>
    <row r="27" spans="1:12" s="14" customFormat="1">
      <c r="A27" s="343">
        <v>16</v>
      </c>
      <c r="B27" s="146" t="s">
        <v>905</v>
      </c>
      <c r="C27" s="347" t="s">
        <v>937</v>
      </c>
      <c r="D27" s="347" t="s">
        <v>937</v>
      </c>
      <c r="E27" s="347" t="s">
        <v>937</v>
      </c>
      <c r="F27" s="347" t="s">
        <v>937</v>
      </c>
      <c r="G27" s="347" t="s">
        <v>937</v>
      </c>
      <c r="H27" s="347" t="s">
        <v>937</v>
      </c>
      <c r="I27" s="347" t="s">
        <v>937</v>
      </c>
      <c r="J27" s="347" t="s">
        <v>937</v>
      </c>
      <c r="K27" s="347" t="s">
        <v>937</v>
      </c>
      <c r="L27" s="347" t="s">
        <v>937</v>
      </c>
    </row>
    <row r="28" spans="1:12" s="14" customFormat="1">
      <c r="A28" s="343">
        <v>17</v>
      </c>
      <c r="B28" s="146" t="s">
        <v>906</v>
      </c>
      <c r="C28" s="347" t="s">
        <v>937</v>
      </c>
      <c r="D28" s="347" t="s">
        <v>937</v>
      </c>
      <c r="E28" s="347" t="s">
        <v>937</v>
      </c>
      <c r="F28" s="347" t="s">
        <v>937</v>
      </c>
      <c r="G28" s="347" t="s">
        <v>937</v>
      </c>
      <c r="H28" s="347" t="s">
        <v>937</v>
      </c>
      <c r="I28" s="347" t="s">
        <v>937</v>
      </c>
      <c r="J28" s="347" t="s">
        <v>937</v>
      </c>
      <c r="K28" s="347" t="s">
        <v>937</v>
      </c>
      <c r="L28" s="347" t="s">
        <v>937</v>
      </c>
    </row>
    <row r="29" spans="1:12" s="14" customFormat="1">
      <c r="A29" s="343">
        <v>18</v>
      </c>
      <c r="B29" s="146" t="s">
        <v>907</v>
      </c>
      <c r="C29" s="347" t="s">
        <v>937</v>
      </c>
      <c r="D29" s="347" t="s">
        <v>937</v>
      </c>
      <c r="E29" s="347" t="s">
        <v>937</v>
      </c>
      <c r="F29" s="347" t="s">
        <v>937</v>
      </c>
      <c r="G29" s="347" t="s">
        <v>937</v>
      </c>
      <c r="H29" s="347" t="s">
        <v>937</v>
      </c>
      <c r="I29" s="347" t="s">
        <v>937</v>
      </c>
      <c r="J29" s="347" t="s">
        <v>937</v>
      </c>
      <c r="K29" s="347" t="s">
        <v>937</v>
      </c>
      <c r="L29" s="347" t="s">
        <v>937</v>
      </c>
    </row>
    <row r="30" spans="1:12" s="14" customFormat="1">
      <c r="A30" s="343">
        <v>19</v>
      </c>
      <c r="B30" s="146" t="s">
        <v>908</v>
      </c>
      <c r="C30" s="347" t="s">
        <v>937</v>
      </c>
      <c r="D30" s="347" t="s">
        <v>937</v>
      </c>
      <c r="E30" s="347" t="s">
        <v>937</v>
      </c>
      <c r="F30" s="347" t="s">
        <v>937</v>
      </c>
      <c r="G30" s="347" t="s">
        <v>937</v>
      </c>
      <c r="H30" s="347" t="s">
        <v>937</v>
      </c>
      <c r="I30" s="347" t="s">
        <v>937</v>
      </c>
      <c r="J30" s="347" t="s">
        <v>937</v>
      </c>
      <c r="K30" s="347" t="s">
        <v>937</v>
      </c>
      <c r="L30" s="347" t="s">
        <v>937</v>
      </c>
    </row>
    <row r="31" spans="1:12" s="14" customFormat="1">
      <c r="A31" s="343">
        <v>20</v>
      </c>
      <c r="B31" s="146" t="s">
        <v>909</v>
      </c>
      <c r="C31" s="347" t="s">
        <v>937</v>
      </c>
      <c r="D31" s="347" t="s">
        <v>937</v>
      </c>
      <c r="E31" s="347" t="s">
        <v>937</v>
      </c>
      <c r="F31" s="347" t="s">
        <v>937</v>
      </c>
      <c r="G31" s="347" t="s">
        <v>937</v>
      </c>
      <c r="H31" s="347" t="s">
        <v>937</v>
      </c>
      <c r="I31" s="347" t="s">
        <v>937</v>
      </c>
      <c r="J31" s="347" t="s">
        <v>937</v>
      </c>
      <c r="K31" s="347" t="s">
        <v>937</v>
      </c>
      <c r="L31" s="347" t="s">
        <v>937</v>
      </c>
    </row>
    <row r="32" spans="1:12" s="14" customFormat="1">
      <c r="A32" s="343">
        <v>21</v>
      </c>
      <c r="B32" s="146" t="s">
        <v>910</v>
      </c>
      <c r="C32" s="347" t="s">
        <v>937</v>
      </c>
      <c r="D32" s="347" t="s">
        <v>937</v>
      </c>
      <c r="E32" s="347" t="s">
        <v>937</v>
      </c>
      <c r="F32" s="347" t="s">
        <v>937</v>
      </c>
      <c r="G32" s="347" t="s">
        <v>937</v>
      </c>
      <c r="H32" s="347" t="s">
        <v>937</v>
      </c>
      <c r="I32" s="347" t="s">
        <v>937</v>
      </c>
      <c r="J32" s="347" t="s">
        <v>937</v>
      </c>
      <c r="K32" s="347" t="s">
        <v>937</v>
      </c>
      <c r="L32" s="347" t="s">
        <v>937</v>
      </c>
    </row>
    <row r="33" spans="1:12" s="14" customFormat="1">
      <c r="A33" s="343">
        <v>22</v>
      </c>
      <c r="B33" s="146" t="s">
        <v>911</v>
      </c>
      <c r="C33" s="347" t="s">
        <v>937</v>
      </c>
      <c r="D33" s="347" t="s">
        <v>937</v>
      </c>
      <c r="E33" s="347" t="s">
        <v>937</v>
      </c>
      <c r="F33" s="347" t="s">
        <v>937</v>
      </c>
      <c r="G33" s="347" t="s">
        <v>937</v>
      </c>
      <c r="H33" s="347" t="s">
        <v>937</v>
      </c>
      <c r="I33" s="347" t="s">
        <v>937</v>
      </c>
      <c r="J33" s="347" t="s">
        <v>937</v>
      </c>
      <c r="K33" s="347" t="s">
        <v>937</v>
      </c>
      <c r="L33" s="347" t="s">
        <v>937</v>
      </c>
    </row>
    <row r="34" spans="1:12" s="14" customFormat="1">
      <c r="A34" s="343">
        <v>23</v>
      </c>
      <c r="B34" s="146" t="s">
        <v>912</v>
      </c>
      <c r="C34" s="347" t="s">
        <v>937</v>
      </c>
      <c r="D34" s="347" t="s">
        <v>937</v>
      </c>
      <c r="E34" s="347" t="s">
        <v>937</v>
      </c>
      <c r="F34" s="347" t="s">
        <v>937</v>
      </c>
      <c r="G34" s="347" t="s">
        <v>937</v>
      </c>
      <c r="H34" s="347" t="s">
        <v>937</v>
      </c>
      <c r="I34" s="347" t="s">
        <v>937</v>
      </c>
      <c r="J34" s="347" t="s">
        <v>937</v>
      </c>
      <c r="K34" s="347" t="s">
        <v>937</v>
      </c>
      <c r="L34" s="347" t="s">
        <v>937</v>
      </c>
    </row>
    <row r="35" spans="1:12" s="14" customFormat="1">
      <c r="A35" s="343">
        <v>24</v>
      </c>
      <c r="B35" s="146" t="s">
        <v>913</v>
      </c>
      <c r="C35" s="347" t="s">
        <v>937</v>
      </c>
      <c r="D35" s="347" t="s">
        <v>937</v>
      </c>
      <c r="E35" s="347" t="s">
        <v>937</v>
      </c>
      <c r="F35" s="347" t="s">
        <v>937</v>
      </c>
      <c r="G35" s="347" t="s">
        <v>937</v>
      </c>
      <c r="H35" s="347" t="s">
        <v>937</v>
      </c>
      <c r="I35" s="347" t="s">
        <v>937</v>
      </c>
      <c r="J35" s="347" t="s">
        <v>937</v>
      </c>
      <c r="K35" s="347" t="s">
        <v>937</v>
      </c>
      <c r="L35" s="347" t="s">
        <v>937</v>
      </c>
    </row>
    <row r="36" spans="1:12" s="14" customFormat="1">
      <c r="A36" s="343">
        <v>25</v>
      </c>
      <c r="B36" s="146" t="s">
        <v>914</v>
      </c>
      <c r="C36" s="347" t="s">
        <v>937</v>
      </c>
      <c r="D36" s="347" t="s">
        <v>937</v>
      </c>
      <c r="E36" s="347" t="s">
        <v>937</v>
      </c>
      <c r="F36" s="347" t="s">
        <v>937</v>
      </c>
      <c r="G36" s="347" t="s">
        <v>937</v>
      </c>
      <c r="H36" s="347" t="s">
        <v>937</v>
      </c>
      <c r="I36" s="347" t="s">
        <v>937</v>
      </c>
      <c r="J36" s="347" t="s">
        <v>937</v>
      </c>
      <c r="K36" s="347" t="s">
        <v>937</v>
      </c>
      <c r="L36" s="347" t="s">
        <v>937</v>
      </c>
    </row>
    <row r="37" spans="1:12" s="14" customFormat="1">
      <c r="A37" s="343">
        <v>26</v>
      </c>
      <c r="B37" s="146" t="s">
        <v>915</v>
      </c>
      <c r="C37" s="347" t="s">
        <v>937</v>
      </c>
      <c r="D37" s="347" t="s">
        <v>937</v>
      </c>
      <c r="E37" s="347" t="s">
        <v>937</v>
      </c>
      <c r="F37" s="347" t="s">
        <v>937</v>
      </c>
      <c r="G37" s="347" t="s">
        <v>937</v>
      </c>
      <c r="H37" s="347" t="s">
        <v>937</v>
      </c>
      <c r="I37" s="347" t="s">
        <v>937</v>
      </c>
      <c r="J37" s="347" t="s">
        <v>937</v>
      </c>
      <c r="K37" s="347" t="s">
        <v>937</v>
      </c>
      <c r="L37" s="347" t="s">
        <v>937</v>
      </c>
    </row>
    <row r="38" spans="1:12" s="14" customFormat="1">
      <c r="A38" s="343">
        <v>27</v>
      </c>
      <c r="B38" s="146" t="s">
        <v>916</v>
      </c>
      <c r="C38" s="347" t="s">
        <v>937</v>
      </c>
      <c r="D38" s="347" t="s">
        <v>937</v>
      </c>
      <c r="E38" s="347" t="s">
        <v>937</v>
      </c>
      <c r="F38" s="347" t="s">
        <v>937</v>
      </c>
      <c r="G38" s="347" t="s">
        <v>937</v>
      </c>
      <c r="H38" s="347" t="s">
        <v>937</v>
      </c>
      <c r="I38" s="347" t="s">
        <v>937</v>
      </c>
      <c r="J38" s="347" t="s">
        <v>937</v>
      </c>
      <c r="K38" s="347" t="s">
        <v>937</v>
      </c>
      <c r="L38" s="347" t="s">
        <v>937</v>
      </c>
    </row>
    <row r="39" spans="1:12" s="14" customFormat="1" ht="12" customHeight="1">
      <c r="A39" s="343">
        <v>28</v>
      </c>
      <c r="B39" s="146" t="s">
        <v>917</v>
      </c>
      <c r="C39" s="347" t="s">
        <v>937</v>
      </c>
      <c r="D39" s="347" t="s">
        <v>937</v>
      </c>
      <c r="E39" s="347" t="s">
        <v>937</v>
      </c>
      <c r="F39" s="347" t="s">
        <v>937</v>
      </c>
      <c r="G39" s="347" t="s">
        <v>937</v>
      </c>
      <c r="H39" s="347" t="s">
        <v>937</v>
      </c>
      <c r="I39" s="347" t="s">
        <v>937</v>
      </c>
      <c r="J39" s="347" t="s">
        <v>937</v>
      </c>
      <c r="K39" s="347" t="s">
        <v>937</v>
      </c>
      <c r="L39" s="347" t="s">
        <v>937</v>
      </c>
    </row>
    <row r="40" spans="1:12" s="14" customFormat="1">
      <c r="A40" s="335">
        <v>29</v>
      </c>
      <c r="B40" s="330" t="s">
        <v>918</v>
      </c>
      <c r="C40" s="347" t="s">
        <v>937</v>
      </c>
      <c r="D40" s="347" t="s">
        <v>937</v>
      </c>
      <c r="E40" s="347" t="s">
        <v>937</v>
      </c>
      <c r="F40" s="347" t="s">
        <v>937</v>
      </c>
      <c r="G40" s="347" t="s">
        <v>937</v>
      </c>
      <c r="H40" s="347" t="s">
        <v>937</v>
      </c>
      <c r="I40" s="347" t="s">
        <v>937</v>
      </c>
      <c r="J40" s="347" t="s">
        <v>937</v>
      </c>
      <c r="K40" s="347" t="s">
        <v>937</v>
      </c>
      <c r="L40" s="347" t="s">
        <v>937</v>
      </c>
    </row>
    <row r="41" spans="1:12" s="14" customFormat="1">
      <c r="A41" s="335">
        <v>30</v>
      </c>
      <c r="B41" s="330" t="s">
        <v>919</v>
      </c>
      <c r="C41" s="347" t="s">
        <v>937</v>
      </c>
      <c r="D41" s="347" t="s">
        <v>937</v>
      </c>
      <c r="E41" s="347" t="s">
        <v>937</v>
      </c>
      <c r="F41" s="347" t="s">
        <v>937</v>
      </c>
      <c r="G41" s="347" t="s">
        <v>937</v>
      </c>
      <c r="H41" s="347" t="s">
        <v>937</v>
      </c>
      <c r="I41" s="347" t="s">
        <v>937</v>
      </c>
      <c r="J41" s="347" t="s">
        <v>937</v>
      </c>
      <c r="K41" s="347" t="s">
        <v>937</v>
      </c>
      <c r="L41" s="347" t="s">
        <v>937</v>
      </c>
    </row>
    <row r="42" spans="1:12" s="14" customFormat="1">
      <c r="A42" s="335">
        <v>31</v>
      </c>
      <c r="B42" s="330" t="s">
        <v>920</v>
      </c>
      <c r="C42" s="347" t="s">
        <v>937</v>
      </c>
      <c r="D42" s="347" t="s">
        <v>937</v>
      </c>
      <c r="E42" s="347" t="s">
        <v>937</v>
      </c>
      <c r="F42" s="347" t="s">
        <v>937</v>
      </c>
      <c r="G42" s="347" t="s">
        <v>937</v>
      </c>
      <c r="H42" s="347" t="s">
        <v>937</v>
      </c>
      <c r="I42" s="347" t="s">
        <v>937</v>
      </c>
      <c r="J42" s="347" t="s">
        <v>937</v>
      </c>
      <c r="K42" s="347" t="s">
        <v>937</v>
      </c>
      <c r="L42" s="347" t="s">
        <v>937</v>
      </c>
    </row>
    <row r="43" spans="1:12" s="14" customFormat="1">
      <c r="A43" s="335">
        <v>32</v>
      </c>
      <c r="B43" s="330" t="s">
        <v>921</v>
      </c>
      <c r="C43" s="347" t="s">
        <v>937</v>
      </c>
      <c r="D43" s="347" t="s">
        <v>937</v>
      </c>
      <c r="E43" s="347" t="s">
        <v>937</v>
      </c>
      <c r="F43" s="347" t="s">
        <v>937</v>
      </c>
      <c r="G43" s="347" t="s">
        <v>937</v>
      </c>
      <c r="H43" s="347" t="s">
        <v>937</v>
      </c>
      <c r="I43" s="347" t="s">
        <v>937</v>
      </c>
      <c r="J43" s="347" t="s">
        <v>937</v>
      </c>
      <c r="K43" s="347" t="s">
        <v>937</v>
      </c>
      <c r="L43" s="347" t="s">
        <v>937</v>
      </c>
    </row>
    <row r="44" spans="1:12">
      <c r="A44" s="335">
        <v>33</v>
      </c>
      <c r="B44" s="330" t="s">
        <v>922</v>
      </c>
      <c r="C44" s="347" t="s">
        <v>937</v>
      </c>
      <c r="D44" s="347" t="s">
        <v>937</v>
      </c>
      <c r="E44" s="347" t="s">
        <v>937</v>
      </c>
      <c r="F44" s="347" t="s">
        <v>937</v>
      </c>
      <c r="G44" s="347" t="s">
        <v>937</v>
      </c>
      <c r="H44" s="347" t="s">
        <v>937</v>
      </c>
      <c r="I44" s="347" t="s">
        <v>937</v>
      </c>
      <c r="J44" s="347" t="s">
        <v>937</v>
      </c>
      <c r="K44" s="347" t="s">
        <v>937</v>
      </c>
      <c r="L44" s="347" t="s">
        <v>937</v>
      </c>
    </row>
    <row r="45" spans="1:12">
      <c r="A45" s="335">
        <v>34</v>
      </c>
      <c r="B45" s="330" t="s">
        <v>923</v>
      </c>
      <c r="C45" s="347" t="s">
        <v>937</v>
      </c>
      <c r="D45" s="347" t="s">
        <v>937</v>
      </c>
      <c r="E45" s="347" t="s">
        <v>937</v>
      </c>
      <c r="F45" s="347" t="s">
        <v>937</v>
      </c>
      <c r="G45" s="347" t="s">
        <v>937</v>
      </c>
      <c r="H45" s="347" t="s">
        <v>937</v>
      </c>
      <c r="I45" s="347" t="s">
        <v>937</v>
      </c>
      <c r="J45" s="347" t="s">
        <v>937</v>
      </c>
      <c r="K45" s="347" t="s">
        <v>937</v>
      </c>
      <c r="L45" s="347" t="s">
        <v>937</v>
      </c>
    </row>
    <row r="46" spans="1:12">
      <c r="A46" s="335">
        <v>35</v>
      </c>
      <c r="B46" s="330" t="s">
        <v>924</v>
      </c>
      <c r="C46" s="347" t="s">
        <v>937</v>
      </c>
      <c r="D46" s="347" t="s">
        <v>937</v>
      </c>
      <c r="E46" s="347" t="s">
        <v>937</v>
      </c>
      <c r="F46" s="347" t="s">
        <v>937</v>
      </c>
      <c r="G46" s="347" t="s">
        <v>937</v>
      </c>
      <c r="H46" s="347" t="s">
        <v>937</v>
      </c>
      <c r="I46" s="347" t="s">
        <v>937</v>
      </c>
      <c r="J46" s="347" t="s">
        <v>937</v>
      </c>
      <c r="K46" s="347" t="s">
        <v>937</v>
      </c>
      <c r="L46" s="347" t="s">
        <v>937</v>
      </c>
    </row>
    <row r="47" spans="1:12">
      <c r="A47" s="335">
        <v>36</v>
      </c>
      <c r="B47" s="330" t="s">
        <v>925</v>
      </c>
      <c r="C47" s="347" t="s">
        <v>937</v>
      </c>
      <c r="D47" s="347" t="s">
        <v>937</v>
      </c>
      <c r="E47" s="347" t="s">
        <v>937</v>
      </c>
      <c r="F47" s="347" t="s">
        <v>937</v>
      </c>
      <c r="G47" s="347" t="s">
        <v>937</v>
      </c>
      <c r="H47" s="347" t="s">
        <v>937</v>
      </c>
      <c r="I47" s="347" t="s">
        <v>937</v>
      </c>
      <c r="J47" s="347" t="s">
        <v>937</v>
      </c>
      <c r="K47" s="347" t="s">
        <v>937</v>
      </c>
      <c r="L47" s="347" t="s">
        <v>937</v>
      </c>
    </row>
    <row r="48" spans="1:12">
      <c r="A48" s="335">
        <v>37</v>
      </c>
      <c r="B48" s="330" t="s">
        <v>926</v>
      </c>
      <c r="C48" s="347" t="s">
        <v>937</v>
      </c>
      <c r="D48" s="347" t="s">
        <v>937</v>
      </c>
      <c r="E48" s="347" t="s">
        <v>937</v>
      </c>
      <c r="F48" s="347" t="s">
        <v>937</v>
      </c>
      <c r="G48" s="347" t="s">
        <v>937</v>
      </c>
      <c r="H48" s="347" t="s">
        <v>937</v>
      </c>
      <c r="I48" s="347" t="s">
        <v>937</v>
      </c>
      <c r="J48" s="347" t="s">
        <v>937</v>
      </c>
      <c r="K48" s="347" t="s">
        <v>937</v>
      </c>
      <c r="L48" s="347" t="s">
        <v>937</v>
      </c>
    </row>
    <row r="49" spans="1:12">
      <c r="A49" s="335">
        <v>38</v>
      </c>
      <c r="B49" s="330" t="s">
        <v>927</v>
      </c>
      <c r="C49" s="347" t="s">
        <v>937</v>
      </c>
      <c r="D49" s="347" t="s">
        <v>937</v>
      </c>
      <c r="E49" s="347" t="s">
        <v>937</v>
      </c>
      <c r="F49" s="347" t="s">
        <v>937</v>
      </c>
      <c r="G49" s="347" t="s">
        <v>937</v>
      </c>
      <c r="H49" s="347" t="s">
        <v>937</v>
      </c>
      <c r="I49" s="347" t="s">
        <v>937</v>
      </c>
      <c r="J49" s="347" t="s">
        <v>937</v>
      </c>
      <c r="K49" s="347" t="s">
        <v>937</v>
      </c>
      <c r="L49" s="347" t="s">
        <v>937</v>
      </c>
    </row>
    <row r="50" spans="1:12">
      <c r="A50" s="3" t="s">
        <v>14</v>
      </c>
      <c r="B50" s="19"/>
      <c r="C50" s="347" t="s">
        <v>937</v>
      </c>
      <c r="D50" s="347" t="s">
        <v>937</v>
      </c>
      <c r="E50" s="347" t="s">
        <v>937</v>
      </c>
      <c r="F50" s="347" t="s">
        <v>937</v>
      </c>
      <c r="G50" s="347" t="s">
        <v>937</v>
      </c>
      <c r="H50" s="347" t="s">
        <v>937</v>
      </c>
      <c r="I50" s="347" t="s">
        <v>937</v>
      </c>
      <c r="J50" s="347" t="s">
        <v>937</v>
      </c>
      <c r="K50" s="347" t="s">
        <v>937</v>
      </c>
      <c r="L50" s="347" t="s">
        <v>937</v>
      </c>
    </row>
    <row r="51" spans="1:12">
      <c r="A51" s="21" t="s">
        <v>356</v>
      </c>
      <c r="B51" s="21"/>
      <c r="C51" s="21"/>
      <c r="D51" s="21"/>
      <c r="E51" s="21"/>
      <c r="F51" s="21"/>
      <c r="G51" s="21"/>
      <c r="H51" s="21"/>
      <c r="I51" s="21"/>
      <c r="J51" s="21"/>
      <c r="K51" s="21"/>
      <c r="L51" s="21"/>
    </row>
    <row r="52" spans="1:12">
      <c r="A52" s="20" t="s">
        <v>355</v>
      </c>
      <c r="B52" s="21"/>
      <c r="C52" s="21"/>
      <c r="D52" s="21"/>
      <c r="E52" s="21"/>
      <c r="F52" s="21"/>
      <c r="G52" s="21"/>
      <c r="H52" s="21"/>
      <c r="I52" s="21"/>
      <c r="J52" s="21"/>
      <c r="K52" s="21"/>
      <c r="L52" s="21"/>
    </row>
    <row r="53" spans="1:12" ht="15.75" customHeight="1">
      <c r="A53" s="14"/>
      <c r="B53" s="14"/>
      <c r="C53" s="14"/>
      <c r="D53" s="14"/>
      <c r="E53" s="14"/>
      <c r="F53" s="14"/>
      <c r="G53" s="14"/>
      <c r="H53" s="14"/>
      <c r="I53" s="14"/>
      <c r="J53" s="14"/>
      <c r="K53" s="14"/>
      <c r="L53" s="14"/>
    </row>
    <row r="56" spans="1:12">
      <c r="H56" s="719" t="s">
        <v>885</v>
      </c>
      <c r="I56" s="719"/>
      <c r="J56" s="719"/>
      <c r="K56" s="719"/>
      <c r="L56" s="719"/>
    </row>
    <row r="57" spans="1:12">
      <c r="H57" s="719"/>
      <c r="I57" s="719"/>
      <c r="J57" s="719"/>
      <c r="K57" s="719"/>
      <c r="L57" s="719"/>
    </row>
    <row r="58" spans="1:12">
      <c r="H58" s="719"/>
      <c r="I58" s="719"/>
      <c r="J58" s="719"/>
      <c r="K58" s="719"/>
      <c r="L58" s="719"/>
    </row>
    <row r="59" spans="1:12">
      <c r="H59" s="719"/>
      <c r="I59" s="719"/>
      <c r="J59" s="719"/>
      <c r="K59" s="719"/>
      <c r="L59" s="719"/>
    </row>
  </sheetData>
  <mergeCells count="12">
    <mergeCell ref="H56:L59"/>
    <mergeCell ref="I8:L8"/>
    <mergeCell ref="A9:A10"/>
    <mergeCell ref="B9:B10"/>
    <mergeCell ref="C9:G9"/>
    <mergeCell ref="H9:L9"/>
    <mergeCell ref="L1:N1"/>
    <mergeCell ref="A2:L2"/>
    <mergeCell ref="A3:L3"/>
    <mergeCell ref="A5:L5"/>
    <mergeCell ref="A7:B7"/>
    <mergeCell ref="F7:L7"/>
  </mergeCells>
  <printOptions horizontalCentered="1"/>
  <pageMargins left="0.70866141732283472" right="0.70866141732283472" top="0.23622047244094491" bottom="0" header="0.31496062992125984" footer="0.31496062992125984"/>
  <pageSetup paperSize="9" scale="99" orientation="landscape" r:id="rId1"/>
</worksheet>
</file>

<file path=xl/worksheets/sheet24.xml><?xml version="1.0" encoding="utf-8"?>
<worksheet xmlns="http://schemas.openxmlformats.org/spreadsheetml/2006/main" xmlns:r="http://schemas.openxmlformats.org/officeDocument/2006/relationships">
  <sheetPr codeName="Sheet24">
    <pageSetUpPr fitToPage="1"/>
  </sheetPr>
  <dimension ref="A1:T72"/>
  <sheetViews>
    <sheetView topLeftCell="B1" zoomScaleSheetLayoutView="90" workbookViewId="0">
      <selection activeCell="N10" sqref="N10:Q10"/>
    </sheetView>
  </sheetViews>
  <sheetFormatPr defaultColWidth="9.140625" defaultRowHeight="12.75"/>
  <cols>
    <col min="1" max="1" width="7.42578125" style="15" customWidth="1"/>
    <col min="2" max="2" width="17.140625" style="15" customWidth="1"/>
    <col min="3" max="3" width="10.85546875" style="15" customWidth="1"/>
    <col min="4" max="4" width="10.140625" style="15" customWidth="1"/>
    <col min="5" max="5" width="9.5703125" style="15" customWidth="1"/>
    <col min="6" max="8" width="8.140625" style="15" customWidth="1"/>
    <col min="9" max="9" width="9.5703125" style="15" customWidth="1"/>
    <col min="10" max="10" width="8.85546875" style="15" customWidth="1"/>
    <col min="11" max="11" width="10.28515625" style="15" customWidth="1"/>
    <col min="12" max="12" width="8.7109375" style="15" customWidth="1"/>
    <col min="13" max="13" width="10.85546875" style="15" customWidth="1"/>
    <col min="14" max="14" width="8.42578125" style="15" customWidth="1"/>
    <col min="15" max="15" width="11.7109375" style="15" customWidth="1"/>
    <col min="16" max="16" width="11.85546875" style="15" customWidth="1"/>
    <col min="17" max="17" width="11.7109375" style="15" customWidth="1"/>
    <col min="18" max="18" width="9.140625" style="15"/>
    <col min="19" max="19" width="9.42578125" style="15" bestFit="1" customWidth="1"/>
    <col min="20" max="16384" width="9.140625" style="15"/>
  </cols>
  <sheetData>
    <row r="1" spans="1:20" customFormat="1" ht="15">
      <c r="H1" s="34"/>
      <c r="I1" s="34"/>
      <c r="J1" s="34"/>
      <c r="K1" s="34"/>
      <c r="L1" s="34"/>
      <c r="M1" s="34"/>
      <c r="N1" s="34"/>
      <c r="O1" s="34"/>
      <c r="P1" s="780" t="s">
        <v>58</v>
      </c>
      <c r="Q1" s="780"/>
      <c r="R1" s="15"/>
      <c r="S1" s="40"/>
      <c r="T1" s="40"/>
    </row>
    <row r="2" spans="1:20" customFormat="1" ht="15">
      <c r="A2" s="782" t="s">
        <v>0</v>
      </c>
      <c r="B2" s="782"/>
      <c r="C2" s="782"/>
      <c r="D2" s="782"/>
      <c r="E2" s="782"/>
      <c r="F2" s="782"/>
      <c r="G2" s="782"/>
      <c r="H2" s="782"/>
      <c r="I2" s="782"/>
      <c r="J2" s="782"/>
      <c r="K2" s="782"/>
      <c r="L2" s="782"/>
      <c r="M2" s="782"/>
      <c r="N2" s="782"/>
      <c r="O2" s="782"/>
      <c r="P2" s="782"/>
      <c r="Q2" s="782"/>
      <c r="R2" s="42"/>
      <c r="S2" s="42"/>
      <c r="T2" s="42"/>
    </row>
    <row r="3" spans="1:20" customFormat="1" ht="20.25">
      <c r="A3" s="705" t="s">
        <v>734</v>
      </c>
      <c r="B3" s="705"/>
      <c r="C3" s="705"/>
      <c r="D3" s="705"/>
      <c r="E3" s="705"/>
      <c r="F3" s="705"/>
      <c r="G3" s="705"/>
      <c r="H3" s="705"/>
      <c r="I3" s="705"/>
      <c r="J3" s="705"/>
      <c r="K3" s="705"/>
      <c r="L3" s="705"/>
      <c r="M3" s="705"/>
      <c r="N3" s="705"/>
      <c r="O3" s="705"/>
      <c r="P3" s="705"/>
      <c r="Q3" s="705"/>
      <c r="R3" s="41"/>
      <c r="S3" s="41"/>
      <c r="T3" s="41"/>
    </row>
    <row r="4" spans="1:20" customFormat="1" ht="10.5" customHeight="1"/>
    <row r="5" spans="1:20">
      <c r="A5" s="24"/>
      <c r="B5" s="24"/>
      <c r="C5" s="24"/>
      <c r="D5" s="24"/>
      <c r="E5" s="23"/>
      <c r="F5" s="23"/>
      <c r="G5" s="23"/>
      <c r="H5" s="23"/>
      <c r="I5" s="23"/>
      <c r="J5" s="23"/>
      <c r="K5" s="23"/>
      <c r="L5" s="23"/>
      <c r="M5" s="23"/>
      <c r="N5" s="24"/>
      <c r="O5" s="24"/>
      <c r="P5" s="23"/>
      <c r="Q5" s="21"/>
    </row>
    <row r="6" spans="1:20" ht="18" customHeight="1">
      <c r="A6" s="783" t="s">
        <v>802</v>
      </c>
      <c r="B6" s="783"/>
      <c r="C6" s="783"/>
      <c r="D6" s="783"/>
      <c r="E6" s="783"/>
      <c r="F6" s="783"/>
      <c r="G6" s="783"/>
      <c r="H6" s="783"/>
      <c r="I6" s="783"/>
      <c r="J6" s="783"/>
      <c r="K6" s="783"/>
      <c r="L6" s="783"/>
      <c r="M6" s="783"/>
      <c r="N6" s="783"/>
      <c r="O6" s="783"/>
      <c r="P6" s="783"/>
      <c r="Q6" s="783"/>
    </row>
    <row r="7" spans="1:20" ht="9.75" customHeight="1"/>
    <row r="8" spans="1:20" ht="0.75" customHeight="1"/>
    <row r="9" spans="1:20">
      <c r="A9" s="707" t="s">
        <v>928</v>
      </c>
      <c r="B9" s="707"/>
      <c r="Q9" s="32" t="s">
        <v>17</v>
      </c>
      <c r="R9" s="21"/>
    </row>
    <row r="10" spans="1:20" ht="15.75">
      <c r="A10" s="13"/>
      <c r="N10" s="775" t="s">
        <v>1132</v>
      </c>
      <c r="O10" s="775"/>
      <c r="P10" s="775"/>
      <c r="Q10" s="775"/>
    </row>
    <row r="11" spans="1:20" ht="28.5" customHeight="1">
      <c r="A11" s="777" t="s">
        <v>2</v>
      </c>
      <c r="B11" s="777" t="s">
        <v>3</v>
      </c>
      <c r="C11" s="688" t="s">
        <v>844</v>
      </c>
      <c r="D11" s="688"/>
      <c r="E11" s="688"/>
      <c r="F11" s="688" t="s">
        <v>814</v>
      </c>
      <c r="G11" s="688"/>
      <c r="H11" s="688"/>
      <c r="I11" s="728" t="s">
        <v>360</v>
      </c>
      <c r="J11" s="729"/>
      <c r="K11" s="816"/>
      <c r="L11" s="728" t="s">
        <v>85</v>
      </c>
      <c r="M11" s="729"/>
      <c r="N11" s="816"/>
      <c r="O11" s="817" t="s">
        <v>841</v>
      </c>
      <c r="P11" s="818"/>
      <c r="Q11" s="819"/>
    </row>
    <row r="12" spans="1:20" ht="39.75" customHeight="1">
      <c r="A12" s="778"/>
      <c r="B12" s="778"/>
      <c r="C12" s="5" t="s">
        <v>104</v>
      </c>
      <c r="D12" s="5" t="s">
        <v>654</v>
      </c>
      <c r="E12" s="37" t="s">
        <v>14</v>
      </c>
      <c r="F12" s="5" t="s">
        <v>104</v>
      </c>
      <c r="G12" s="5" t="s">
        <v>655</v>
      </c>
      <c r="H12" s="435" t="s">
        <v>14</v>
      </c>
      <c r="I12" s="5" t="s">
        <v>104</v>
      </c>
      <c r="J12" s="5" t="s">
        <v>655</v>
      </c>
      <c r="K12" s="435" t="s">
        <v>14</v>
      </c>
      <c r="L12" s="5" t="s">
        <v>104</v>
      </c>
      <c r="M12" s="5" t="s">
        <v>655</v>
      </c>
      <c r="N12" s="37" t="s">
        <v>14</v>
      </c>
      <c r="O12" s="5" t="s">
        <v>221</v>
      </c>
      <c r="P12" s="5" t="s">
        <v>656</v>
      </c>
      <c r="Q12" s="5" t="s">
        <v>105</v>
      </c>
    </row>
    <row r="13" spans="1:20" s="66" customFormat="1">
      <c r="A13" s="63">
        <v>1</v>
      </c>
      <c r="B13" s="63">
        <v>2</v>
      </c>
      <c r="C13" s="63">
        <v>3</v>
      </c>
      <c r="D13" s="63">
        <v>4</v>
      </c>
      <c r="E13" s="63">
        <v>5</v>
      </c>
      <c r="F13" s="63">
        <v>6</v>
      </c>
      <c r="G13" s="63">
        <v>7</v>
      </c>
      <c r="H13" s="63">
        <v>8</v>
      </c>
      <c r="I13" s="63">
        <v>9</v>
      </c>
      <c r="J13" s="63">
        <v>10</v>
      </c>
      <c r="K13" s="63">
        <v>11</v>
      </c>
      <c r="L13" s="63">
        <v>12</v>
      </c>
      <c r="M13" s="63">
        <v>13</v>
      </c>
      <c r="N13" s="63">
        <v>14</v>
      </c>
      <c r="O13" s="63">
        <v>15</v>
      </c>
      <c r="P13" s="63">
        <v>16</v>
      </c>
      <c r="Q13" s="63">
        <v>17</v>
      </c>
    </row>
    <row r="14" spans="1:20" s="66" customFormat="1">
      <c r="A14" s="343">
        <v>1</v>
      </c>
      <c r="B14" s="146" t="s">
        <v>890</v>
      </c>
      <c r="C14" s="422">
        <v>1886.3856339999998</v>
      </c>
      <c r="D14" s="422">
        <v>1255.252894</v>
      </c>
      <c r="E14" s="422">
        <f>SUM(C14:D14)</f>
        <v>3141.6385279999995</v>
      </c>
      <c r="F14" s="422">
        <v>65.544780474095262</v>
      </c>
      <c r="G14" s="422">
        <v>43.695034116961267</v>
      </c>
      <c r="H14" s="422">
        <f>SUM(F14:G14)</f>
        <v>109.23981459105653</v>
      </c>
      <c r="I14" s="422">
        <v>1539.3479078656089</v>
      </c>
      <c r="J14" s="422">
        <v>1024.2083875717619</v>
      </c>
      <c r="K14" s="422">
        <f>SUM(I14:J14)</f>
        <v>2563.5562954373709</v>
      </c>
      <c r="L14" s="422">
        <v>1431.0076805515193</v>
      </c>
      <c r="M14" s="422">
        <v>952.39264119732229</v>
      </c>
      <c r="N14" s="422">
        <f>SUM(L14:M14)</f>
        <v>2383.4003217488416</v>
      </c>
      <c r="O14" s="422">
        <f>F14+I14-L14</f>
        <v>173.88500778818479</v>
      </c>
      <c r="P14" s="422">
        <f>G14+J14-M14</f>
        <v>115.51078049140096</v>
      </c>
      <c r="Q14" s="422">
        <f>SUM(O14:P14)</f>
        <v>289.39578827958576</v>
      </c>
      <c r="R14" s="440"/>
      <c r="T14" s="440"/>
    </row>
    <row r="15" spans="1:20" s="66" customFormat="1">
      <c r="A15" s="343">
        <v>2</v>
      </c>
      <c r="B15" s="146" t="s">
        <v>891</v>
      </c>
      <c r="C15" s="422">
        <v>1199.8202965</v>
      </c>
      <c r="D15" s="422">
        <v>798.39343150000002</v>
      </c>
      <c r="E15" s="422">
        <f t="shared" ref="E15:E52" si="0">SUM(C15:D15)</f>
        <v>1998.2137280000002</v>
      </c>
      <c r="F15" s="422">
        <v>50.429542167998655</v>
      </c>
      <c r="G15" s="422">
        <v>33.618212764323665</v>
      </c>
      <c r="H15" s="422">
        <f t="shared" ref="H15:H52" si="1">SUM(F15:G15)</f>
        <v>84.04775493232232</v>
      </c>
      <c r="I15" s="422">
        <v>1184.3599088963267</v>
      </c>
      <c r="J15" s="422">
        <v>788.00843583794676</v>
      </c>
      <c r="K15" s="422">
        <f t="shared" ref="K15:K52" si="2">SUM(I15:J15)</f>
        <v>1972.3683447342735</v>
      </c>
      <c r="L15" s="422">
        <v>1101.0039494696912</v>
      </c>
      <c r="M15" s="422">
        <v>732.75462747651909</v>
      </c>
      <c r="N15" s="422">
        <f t="shared" ref="N15:N52" si="3">SUM(L15:M15)</f>
        <v>1833.7585769462103</v>
      </c>
      <c r="O15" s="422">
        <f t="shared" ref="O15:O52" si="4">F15+I15-L15</f>
        <v>133.7855015946343</v>
      </c>
      <c r="P15" s="422">
        <f t="shared" ref="P15:P52" si="5">G15+J15-M15</f>
        <v>88.872021125751303</v>
      </c>
      <c r="Q15" s="422">
        <f t="shared" ref="Q15:Q52" si="6">SUM(O15:P15)</f>
        <v>222.6575227203856</v>
      </c>
      <c r="R15" s="440"/>
      <c r="T15" s="440"/>
    </row>
    <row r="16" spans="1:20" s="66" customFormat="1">
      <c r="A16" s="343">
        <v>3</v>
      </c>
      <c r="B16" s="146" t="s">
        <v>892</v>
      </c>
      <c r="C16" s="422">
        <v>1079.9391014999999</v>
      </c>
      <c r="D16" s="422">
        <v>718.62118650000002</v>
      </c>
      <c r="E16" s="422">
        <f t="shared" si="0"/>
        <v>1798.5602879999999</v>
      </c>
      <c r="F16" s="422">
        <v>38.96389079907194</v>
      </c>
      <c r="G16" s="422">
        <v>25.97578010683489</v>
      </c>
      <c r="H16" s="422">
        <f t="shared" si="1"/>
        <v>64.939670905906837</v>
      </c>
      <c r="I16" s="422">
        <v>915.08405932582889</v>
      </c>
      <c r="J16" s="422">
        <v>608.87037616049827</v>
      </c>
      <c r="K16" s="422">
        <f t="shared" si="2"/>
        <v>1523.9544354863272</v>
      </c>
      <c r="L16" s="422">
        <v>850.67989539882967</v>
      </c>
      <c r="M16" s="422">
        <v>566.17742320302375</v>
      </c>
      <c r="N16" s="422">
        <f t="shared" si="3"/>
        <v>1416.8573186018534</v>
      </c>
      <c r="O16" s="422">
        <f t="shared" si="4"/>
        <v>103.36805472607114</v>
      </c>
      <c r="P16" s="422">
        <f t="shared" si="5"/>
        <v>68.668733064309436</v>
      </c>
      <c r="Q16" s="422">
        <f t="shared" si="6"/>
        <v>172.03678779038057</v>
      </c>
      <c r="R16" s="440"/>
      <c r="T16" s="440"/>
    </row>
    <row r="17" spans="1:20" s="66" customFormat="1">
      <c r="A17" s="343">
        <v>4</v>
      </c>
      <c r="B17" s="146" t="s">
        <v>893</v>
      </c>
      <c r="C17" s="422">
        <v>745.84029450000003</v>
      </c>
      <c r="D17" s="422">
        <v>496.30264950000003</v>
      </c>
      <c r="E17" s="422">
        <f t="shared" si="0"/>
        <v>1242.1429440000002</v>
      </c>
      <c r="F17" s="422">
        <v>26.405823408781355</v>
      </c>
      <c r="G17" s="422">
        <v>17.603455976987949</v>
      </c>
      <c r="H17" s="422">
        <f t="shared" si="1"/>
        <v>44.009279385769304</v>
      </c>
      <c r="I17" s="422">
        <v>620.15234051842117</v>
      </c>
      <c r="J17" s="422">
        <v>412.62371402709817</v>
      </c>
      <c r="K17" s="422">
        <f t="shared" si="2"/>
        <v>1032.7760545455194</v>
      </c>
      <c r="L17" s="422">
        <v>576.50564752730304</v>
      </c>
      <c r="M17" s="422">
        <v>383.69124251619365</v>
      </c>
      <c r="N17" s="422">
        <f t="shared" si="3"/>
        <v>960.19689004349675</v>
      </c>
      <c r="O17" s="422">
        <f t="shared" si="4"/>
        <v>70.052516399899446</v>
      </c>
      <c r="P17" s="422">
        <f t="shared" si="5"/>
        <v>46.535927487892479</v>
      </c>
      <c r="Q17" s="422">
        <f t="shared" si="6"/>
        <v>116.58844388779193</v>
      </c>
      <c r="R17" s="440"/>
      <c r="T17" s="440"/>
    </row>
    <row r="18" spans="1:20" s="66" customFormat="1">
      <c r="A18" s="343">
        <v>5</v>
      </c>
      <c r="B18" s="146" t="s">
        <v>894</v>
      </c>
      <c r="C18" s="422">
        <v>1243.8909699999999</v>
      </c>
      <c r="D18" s="422">
        <v>827.71927000000017</v>
      </c>
      <c r="E18" s="422">
        <f t="shared" si="0"/>
        <v>2071.61024</v>
      </c>
      <c r="F18" s="422">
        <v>49.4225878252022</v>
      </c>
      <c r="G18" s="422">
        <v>32.947788852777805</v>
      </c>
      <c r="H18" s="422">
        <f t="shared" si="1"/>
        <v>82.370376677980005</v>
      </c>
      <c r="I18" s="422">
        <v>1160.7111446516662</v>
      </c>
      <c r="J18" s="422">
        <v>772.29374863582859</v>
      </c>
      <c r="K18" s="422">
        <f t="shared" si="2"/>
        <v>1933.0048932874947</v>
      </c>
      <c r="L18" s="422">
        <v>1079.019599410331</v>
      </c>
      <c r="M18" s="422">
        <v>718.14182735534587</v>
      </c>
      <c r="N18" s="422">
        <f t="shared" si="3"/>
        <v>1797.1614267656769</v>
      </c>
      <c r="O18" s="422">
        <f t="shared" si="4"/>
        <v>131.11413306653753</v>
      </c>
      <c r="P18" s="422">
        <f t="shared" si="5"/>
        <v>87.099710133260487</v>
      </c>
      <c r="Q18" s="422">
        <f t="shared" si="6"/>
        <v>218.21384319979802</v>
      </c>
      <c r="R18" s="440"/>
      <c r="T18" s="440"/>
    </row>
    <row r="19" spans="1:20" s="66" customFormat="1">
      <c r="A19" s="343">
        <v>6</v>
      </c>
      <c r="B19" s="146" t="s">
        <v>895</v>
      </c>
      <c r="C19" s="422">
        <v>758.40178749999995</v>
      </c>
      <c r="D19" s="422">
        <v>504.66141249999998</v>
      </c>
      <c r="E19" s="422">
        <f t="shared" si="0"/>
        <v>1263.0632000000001</v>
      </c>
      <c r="F19" s="422">
        <v>30.587808590726034</v>
      </c>
      <c r="G19" s="422">
        <v>20.391865784293991</v>
      </c>
      <c r="H19" s="422">
        <f t="shared" si="1"/>
        <v>50.979674375020025</v>
      </c>
      <c r="I19" s="422">
        <v>718.36809612837044</v>
      </c>
      <c r="J19" s="422">
        <v>477.98383492746427</v>
      </c>
      <c r="K19" s="422">
        <f t="shared" si="2"/>
        <v>1196.3519310558347</v>
      </c>
      <c r="L19" s="422">
        <v>667.80891945878284</v>
      </c>
      <c r="M19" s="422">
        <v>444.46842314528169</v>
      </c>
      <c r="N19" s="422">
        <f t="shared" si="3"/>
        <v>1112.2773426040644</v>
      </c>
      <c r="O19" s="422">
        <f t="shared" si="4"/>
        <v>81.146985260313613</v>
      </c>
      <c r="P19" s="422">
        <f t="shared" si="5"/>
        <v>53.90727756647658</v>
      </c>
      <c r="Q19" s="422">
        <f t="shared" si="6"/>
        <v>135.05426282679019</v>
      </c>
      <c r="R19" s="440"/>
      <c r="T19" s="440"/>
    </row>
    <row r="20" spans="1:20" s="66" customFormat="1">
      <c r="A20" s="343">
        <v>7</v>
      </c>
      <c r="B20" s="146" t="s">
        <v>896</v>
      </c>
      <c r="C20" s="422">
        <v>1882.576325</v>
      </c>
      <c r="D20" s="422">
        <v>1252.718075</v>
      </c>
      <c r="E20" s="422">
        <f t="shared" si="0"/>
        <v>3135.2943999999998</v>
      </c>
      <c r="F20" s="422">
        <v>74.801896691249738</v>
      </c>
      <c r="G20" s="422">
        <v>49.865672466728391</v>
      </c>
      <c r="H20" s="422">
        <f t="shared" si="1"/>
        <v>124.66756915797814</v>
      </c>
      <c r="I20" s="422">
        <v>1756.7553410536318</v>
      </c>
      <c r="J20" s="422">
        <v>1168.8476968714472</v>
      </c>
      <c r="K20" s="422">
        <f t="shared" si="2"/>
        <v>2925.6030379250788</v>
      </c>
      <c r="L20" s="422">
        <v>1633.1138484368716</v>
      </c>
      <c r="M20" s="422">
        <v>1086.8900886664603</v>
      </c>
      <c r="N20" s="422">
        <f t="shared" si="3"/>
        <v>2720.0039371033317</v>
      </c>
      <c r="O20" s="422">
        <f t="shared" si="4"/>
        <v>198.44338930800996</v>
      </c>
      <c r="P20" s="422">
        <f t="shared" si="5"/>
        <v>131.82328067171534</v>
      </c>
      <c r="Q20" s="422">
        <f t="shared" si="6"/>
        <v>330.26666997972529</v>
      </c>
      <c r="R20" s="440"/>
      <c r="T20" s="440"/>
    </row>
    <row r="21" spans="1:20" s="66" customFormat="1">
      <c r="A21" s="343">
        <v>8</v>
      </c>
      <c r="B21" s="146" t="s">
        <v>897</v>
      </c>
      <c r="C21" s="422">
        <v>439.71156949999994</v>
      </c>
      <c r="D21" s="422">
        <v>292.59617450000002</v>
      </c>
      <c r="E21" s="422">
        <f t="shared" si="0"/>
        <v>732.30774399999996</v>
      </c>
      <c r="F21" s="422">
        <v>15.850893877213359</v>
      </c>
      <c r="G21" s="422">
        <v>10.566730163252666</v>
      </c>
      <c r="H21" s="422">
        <f t="shared" si="1"/>
        <v>26.417624040466023</v>
      </c>
      <c r="I21" s="422">
        <v>372.26519260876307</v>
      </c>
      <c r="J21" s="422">
        <v>247.68337824022638</v>
      </c>
      <c r="K21" s="422">
        <f t="shared" si="2"/>
        <v>619.94857084898945</v>
      </c>
      <c r="L21" s="422">
        <v>346.06494548965782</v>
      </c>
      <c r="M21" s="422">
        <v>230.31624193407285</v>
      </c>
      <c r="N21" s="422">
        <f t="shared" si="3"/>
        <v>576.38118742373069</v>
      </c>
      <c r="O21" s="422">
        <f t="shared" si="4"/>
        <v>42.051140996318622</v>
      </c>
      <c r="P21" s="422">
        <f t="shared" si="5"/>
        <v>27.933866469406183</v>
      </c>
      <c r="Q21" s="422">
        <f t="shared" si="6"/>
        <v>69.985007465724806</v>
      </c>
      <c r="R21" s="440"/>
      <c r="T21" s="440"/>
    </row>
    <row r="22" spans="1:20" s="66" customFormat="1">
      <c r="A22" s="343">
        <v>9</v>
      </c>
      <c r="B22" s="146" t="s">
        <v>898</v>
      </c>
      <c r="C22" s="422">
        <v>307.28865300000001</v>
      </c>
      <c r="D22" s="422">
        <v>204.47832300000002</v>
      </c>
      <c r="E22" s="422">
        <f t="shared" si="0"/>
        <v>511.766976</v>
      </c>
      <c r="F22" s="422">
        <v>12.515833125901516</v>
      </c>
      <c r="G22" s="422">
        <v>8.3435006848311666</v>
      </c>
      <c r="H22" s="422">
        <f t="shared" si="1"/>
        <v>20.859333810732682</v>
      </c>
      <c r="I22" s="422">
        <v>293.93982859040943</v>
      </c>
      <c r="J22" s="422">
        <v>195.57104270111304</v>
      </c>
      <c r="K22" s="422">
        <f t="shared" si="2"/>
        <v>489.51087129152245</v>
      </c>
      <c r="L22" s="422">
        <v>273.25216748181384</v>
      </c>
      <c r="M22" s="422">
        <v>181.85793453754238</v>
      </c>
      <c r="N22" s="422">
        <f t="shared" si="3"/>
        <v>455.11010201935619</v>
      </c>
      <c r="O22" s="422">
        <f t="shared" si="4"/>
        <v>33.2034942344971</v>
      </c>
      <c r="P22" s="422">
        <f t="shared" si="5"/>
        <v>22.056608848401822</v>
      </c>
      <c r="Q22" s="422">
        <f t="shared" si="6"/>
        <v>55.260103082898922</v>
      </c>
      <c r="R22" s="440"/>
      <c r="T22" s="440"/>
    </row>
    <row r="23" spans="1:20" s="66" customFormat="1">
      <c r="A23" s="343">
        <v>10</v>
      </c>
      <c r="B23" s="146" t="s">
        <v>899</v>
      </c>
      <c r="C23" s="422">
        <v>1055.0599639999998</v>
      </c>
      <c r="D23" s="422">
        <v>702.06592400000011</v>
      </c>
      <c r="E23" s="422">
        <f t="shared" si="0"/>
        <v>1757.125888</v>
      </c>
      <c r="F23" s="422">
        <v>40.795903359663477</v>
      </c>
      <c r="G23" s="422">
        <v>27.196153094563059</v>
      </c>
      <c r="H23" s="422">
        <f t="shared" si="1"/>
        <v>67.992056454226542</v>
      </c>
      <c r="I23" s="422">
        <v>958.10967756624177</v>
      </c>
      <c r="J23" s="422">
        <v>637.47582928021609</v>
      </c>
      <c r="K23" s="422">
        <f t="shared" si="2"/>
        <v>1595.585506846458</v>
      </c>
      <c r="L23" s="422">
        <v>890.67734486941674</v>
      </c>
      <c r="M23" s="422">
        <v>592.77711070795101</v>
      </c>
      <c r="N23" s="422">
        <f t="shared" si="3"/>
        <v>1483.4544555773678</v>
      </c>
      <c r="O23" s="422">
        <f t="shared" si="4"/>
        <v>108.22823605648853</v>
      </c>
      <c r="P23" s="422">
        <f t="shared" si="5"/>
        <v>71.89487166682818</v>
      </c>
      <c r="Q23" s="422">
        <f t="shared" si="6"/>
        <v>180.12310772331671</v>
      </c>
      <c r="R23" s="440"/>
      <c r="T23" s="440"/>
    </row>
    <row r="24" spans="1:20" s="66" customFormat="1">
      <c r="A24" s="343">
        <v>11</v>
      </c>
      <c r="B24" s="146" t="s">
        <v>900</v>
      </c>
      <c r="C24" s="422">
        <v>1224.5017190000001</v>
      </c>
      <c r="D24" s="422">
        <v>814.81712899999991</v>
      </c>
      <c r="E24" s="422">
        <f t="shared" si="0"/>
        <v>2039.3188479999999</v>
      </c>
      <c r="F24" s="422">
        <v>48.954458089023504</v>
      </c>
      <c r="G24" s="422">
        <v>32.634998565169738</v>
      </c>
      <c r="H24" s="422">
        <f t="shared" si="1"/>
        <v>81.589456654193242</v>
      </c>
      <c r="I24" s="422">
        <v>1149.7169125437238</v>
      </c>
      <c r="J24" s="422">
        <v>764.96196728828136</v>
      </c>
      <c r="K24" s="422">
        <f t="shared" si="2"/>
        <v>1914.6788798320051</v>
      </c>
      <c r="L24" s="422">
        <v>1068.7991479400416</v>
      </c>
      <c r="M24" s="422">
        <v>711.32413801887537</v>
      </c>
      <c r="N24" s="422">
        <f t="shared" si="3"/>
        <v>1780.123285958917</v>
      </c>
      <c r="O24" s="422">
        <f t="shared" si="4"/>
        <v>129.87222269270569</v>
      </c>
      <c r="P24" s="422">
        <f t="shared" si="5"/>
        <v>86.272827834575764</v>
      </c>
      <c r="Q24" s="422">
        <f t="shared" si="6"/>
        <v>216.14505052728146</v>
      </c>
      <c r="R24" s="440"/>
      <c r="T24" s="440"/>
    </row>
    <row r="25" spans="1:20" s="66" customFormat="1">
      <c r="A25" s="343">
        <v>12</v>
      </c>
      <c r="B25" s="146" t="s">
        <v>901</v>
      </c>
      <c r="C25" s="422">
        <v>1983.7536809999999</v>
      </c>
      <c r="D25" s="422">
        <v>1320.044271</v>
      </c>
      <c r="E25" s="422">
        <f t="shared" si="0"/>
        <v>3303.7979519999999</v>
      </c>
      <c r="F25" s="422">
        <v>78.615206133957869</v>
      </c>
      <c r="G25" s="422">
        <v>52.412323792071703</v>
      </c>
      <c r="H25" s="422">
        <f t="shared" si="1"/>
        <v>131.02752992602956</v>
      </c>
      <c r="I25" s="422">
        <v>1846.3125852799194</v>
      </c>
      <c r="J25" s="422">
        <v>1228.5410167268701</v>
      </c>
      <c r="K25" s="422">
        <f t="shared" si="2"/>
        <v>3074.8536020067895</v>
      </c>
      <c r="L25" s="422">
        <v>1716.3680001994464</v>
      </c>
      <c r="M25" s="422">
        <v>1142.3978146808201</v>
      </c>
      <c r="N25" s="422">
        <f t="shared" si="3"/>
        <v>2858.7658148802666</v>
      </c>
      <c r="O25" s="422">
        <f t="shared" si="4"/>
        <v>208.55979121443079</v>
      </c>
      <c r="P25" s="422">
        <f t="shared" si="5"/>
        <v>138.55552583812164</v>
      </c>
      <c r="Q25" s="422">
        <f t="shared" si="6"/>
        <v>347.11531705255243</v>
      </c>
      <c r="R25" s="440"/>
      <c r="T25" s="440"/>
    </row>
    <row r="26" spans="1:20" s="66" customFormat="1">
      <c r="A26" s="343">
        <v>13</v>
      </c>
      <c r="B26" s="146" t="s">
        <v>902</v>
      </c>
      <c r="C26" s="422">
        <v>1277.5091104999999</v>
      </c>
      <c r="D26" s="422">
        <v>850.08970549999992</v>
      </c>
      <c r="E26" s="422">
        <f t="shared" si="0"/>
        <v>2127.5988159999997</v>
      </c>
      <c r="F26" s="422">
        <v>40.687609147206651</v>
      </c>
      <c r="G26" s="422">
        <v>27.124279874500804</v>
      </c>
      <c r="H26" s="422">
        <f t="shared" si="1"/>
        <v>67.811889021707458</v>
      </c>
      <c r="I26" s="422">
        <v>955.5663405045633</v>
      </c>
      <c r="J26" s="422">
        <v>635.79112628553457</v>
      </c>
      <c r="K26" s="422">
        <f t="shared" si="2"/>
        <v>1591.357466790098</v>
      </c>
      <c r="L26" s="422">
        <v>888.31300939275388</v>
      </c>
      <c r="M26" s="422">
        <v>591.21053621568205</v>
      </c>
      <c r="N26" s="422">
        <f t="shared" si="3"/>
        <v>1479.5235456084361</v>
      </c>
      <c r="O26" s="422">
        <f t="shared" si="4"/>
        <v>107.94094025901609</v>
      </c>
      <c r="P26" s="422">
        <f t="shared" si="5"/>
        <v>71.704869944353277</v>
      </c>
      <c r="Q26" s="422">
        <f t="shared" si="6"/>
        <v>179.64581020336936</v>
      </c>
      <c r="R26" s="440"/>
      <c r="T26" s="440"/>
    </row>
    <row r="27" spans="1:20" s="66" customFormat="1">
      <c r="A27" s="343">
        <v>14</v>
      </c>
      <c r="B27" s="146" t="s">
        <v>903</v>
      </c>
      <c r="C27" s="422">
        <v>1201.3295210000001</v>
      </c>
      <c r="D27" s="422">
        <v>799.39771100000007</v>
      </c>
      <c r="E27" s="422">
        <f t="shared" si="0"/>
        <v>2000.7272320000002</v>
      </c>
      <c r="F27" s="422">
        <v>49.867001786814555</v>
      </c>
      <c r="G27" s="422">
        <v>33.244702041975366</v>
      </c>
      <c r="H27" s="422">
        <f t="shared" si="1"/>
        <v>83.111703828789928</v>
      </c>
      <c r="I27" s="422">
        <v>1171.1484013956203</v>
      </c>
      <c r="J27" s="422">
        <v>779.25337196379769</v>
      </c>
      <c r="K27" s="422">
        <f t="shared" si="2"/>
        <v>1950.401773359418</v>
      </c>
      <c r="L27" s="422">
        <v>1088.7222757761929</v>
      </c>
      <c r="M27" s="422">
        <v>724.61345375822839</v>
      </c>
      <c r="N27" s="422">
        <f t="shared" si="3"/>
        <v>1813.3357295344213</v>
      </c>
      <c r="O27" s="422">
        <f t="shared" si="4"/>
        <v>132.29312740624209</v>
      </c>
      <c r="P27" s="422">
        <f t="shared" si="5"/>
        <v>87.884620247544717</v>
      </c>
      <c r="Q27" s="422">
        <f t="shared" si="6"/>
        <v>220.17774765378681</v>
      </c>
      <c r="R27" s="440"/>
      <c r="T27" s="440"/>
    </row>
    <row r="28" spans="1:20" s="66" customFormat="1">
      <c r="A28" s="343">
        <v>15</v>
      </c>
      <c r="B28" s="146" t="s">
        <v>904</v>
      </c>
      <c r="C28" s="422">
        <v>2153.8544859999997</v>
      </c>
      <c r="D28" s="422">
        <v>1433.2340259999999</v>
      </c>
      <c r="E28" s="422">
        <f t="shared" si="0"/>
        <v>3587.0885119999994</v>
      </c>
      <c r="F28" s="422">
        <v>80.332311023017681</v>
      </c>
      <c r="G28" s="422">
        <v>53.553134574652162</v>
      </c>
      <c r="H28" s="422">
        <f t="shared" si="1"/>
        <v>133.88544559766984</v>
      </c>
      <c r="I28" s="422">
        <v>1886.6395464725758</v>
      </c>
      <c r="J28" s="422">
        <v>1255.2815376067392</v>
      </c>
      <c r="K28" s="422">
        <f t="shared" si="2"/>
        <v>3141.9210840793148</v>
      </c>
      <c r="L28" s="422">
        <v>1753.8567257208979</v>
      </c>
      <c r="M28" s="422">
        <v>1167.2633358157818</v>
      </c>
      <c r="N28" s="422">
        <f t="shared" si="3"/>
        <v>2921.1200615366797</v>
      </c>
      <c r="O28" s="422">
        <f t="shared" si="4"/>
        <v>213.11513177469556</v>
      </c>
      <c r="P28" s="422">
        <f t="shared" si="5"/>
        <v>141.57133636560957</v>
      </c>
      <c r="Q28" s="422">
        <f t="shared" si="6"/>
        <v>354.68646814030512</v>
      </c>
      <c r="R28" s="440"/>
      <c r="T28" s="440"/>
    </row>
    <row r="29" spans="1:20" s="66" customFormat="1">
      <c r="A29" s="343">
        <v>16</v>
      </c>
      <c r="B29" s="146" t="s">
        <v>905</v>
      </c>
      <c r="C29" s="422">
        <v>1855.014854</v>
      </c>
      <c r="D29" s="422">
        <v>1234.3779140000001</v>
      </c>
      <c r="E29" s="422">
        <f t="shared" si="0"/>
        <v>3089.3927680000002</v>
      </c>
      <c r="F29" s="422">
        <v>71.468695422638334</v>
      </c>
      <c r="G29" s="422">
        <v>47.646391747820566</v>
      </c>
      <c r="H29" s="422">
        <f t="shared" si="1"/>
        <v>119.11508717045891</v>
      </c>
      <c r="I29" s="422">
        <v>1678.4736478017976</v>
      </c>
      <c r="J29" s="422">
        <v>1116.8279199650513</v>
      </c>
      <c r="K29" s="422">
        <f t="shared" si="2"/>
        <v>2795.3015677668491</v>
      </c>
      <c r="L29" s="422">
        <v>1560.3416676208549</v>
      </c>
      <c r="M29" s="422">
        <v>1038.5178498490873</v>
      </c>
      <c r="N29" s="422">
        <f t="shared" si="3"/>
        <v>2598.8595174699421</v>
      </c>
      <c r="O29" s="422">
        <f t="shared" si="4"/>
        <v>189.60067560358107</v>
      </c>
      <c r="P29" s="422">
        <f t="shared" si="5"/>
        <v>125.95646186378463</v>
      </c>
      <c r="Q29" s="422">
        <f t="shared" si="6"/>
        <v>315.55713746736569</v>
      </c>
      <c r="R29" s="440"/>
      <c r="T29" s="440"/>
    </row>
    <row r="30" spans="1:20" s="66" customFormat="1">
      <c r="A30" s="343">
        <v>17</v>
      </c>
      <c r="B30" s="146" t="s">
        <v>906</v>
      </c>
      <c r="C30" s="422">
        <v>402.68614049999996</v>
      </c>
      <c r="D30" s="422">
        <v>267.95843550000001</v>
      </c>
      <c r="E30" s="422">
        <f t="shared" si="0"/>
        <v>670.64457599999992</v>
      </c>
      <c r="F30" s="422">
        <v>17.308621382070609</v>
      </c>
      <c r="G30" s="422">
        <v>11.53922669660184</v>
      </c>
      <c r="H30" s="422">
        <f t="shared" si="1"/>
        <v>28.847848078672449</v>
      </c>
      <c r="I30" s="422">
        <v>406.50056220813212</v>
      </c>
      <c r="J30" s="422">
        <v>270.47862549131048</v>
      </c>
      <c r="K30" s="422">
        <f t="shared" si="2"/>
        <v>676.9791876994426</v>
      </c>
      <c r="L30" s="422">
        <v>377.89080928099912</v>
      </c>
      <c r="M30" s="422">
        <v>251.51312530238528</v>
      </c>
      <c r="N30" s="422">
        <f t="shared" si="3"/>
        <v>629.4039345833844</v>
      </c>
      <c r="O30" s="422">
        <f t="shared" si="4"/>
        <v>45.918374309203614</v>
      </c>
      <c r="P30" s="422">
        <f t="shared" si="5"/>
        <v>30.50472688552702</v>
      </c>
      <c r="Q30" s="422">
        <f t="shared" si="6"/>
        <v>76.423101194730634</v>
      </c>
      <c r="R30" s="440"/>
      <c r="T30" s="440"/>
    </row>
    <row r="31" spans="1:20" s="66" customFormat="1">
      <c r="A31" s="343">
        <v>18</v>
      </c>
      <c r="B31" s="146" t="s">
        <v>907</v>
      </c>
      <c r="C31" s="422">
        <v>1268.2099149999999</v>
      </c>
      <c r="D31" s="422">
        <v>843.90176499999995</v>
      </c>
      <c r="E31" s="422">
        <f t="shared" si="0"/>
        <v>2112.11168</v>
      </c>
      <c r="F31" s="422">
        <v>50.153251238730135</v>
      </c>
      <c r="G31" s="422">
        <v>33.434245757695258</v>
      </c>
      <c r="H31" s="422">
        <f t="shared" si="1"/>
        <v>83.587496996425386</v>
      </c>
      <c r="I31" s="422">
        <v>1177.8710952813385</v>
      </c>
      <c r="J31" s="422">
        <v>783.69626272644587</v>
      </c>
      <c r="K31" s="422">
        <f t="shared" si="2"/>
        <v>1961.5673580077844</v>
      </c>
      <c r="L31" s="422">
        <v>1094.9718224415715</v>
      </c>
      <c r="M31" s="422">
        <v>728.74481659350215</v>
      </c>
      <c r="N31" s="422">
        <f t="shared" si="3"/>
        <v>1823.7166390350735</v>
      </c>
      <c r="O31" s="422">
        <f t="shared" si="4"/>
        <v>133.05252407849707</v>
      </c>
      <c r="P31" s="422">
        <f t="shared" si="5"/>
        <v>88.385691890639009</v>
      </c>
      <c r="Q31" s="422">
        <f t="shared" si="6"/>
        <v>221.43821596913608</v>
      </c>
      <c r="R31" s="440"/>
      <c r="T31" s="440"/>
    </row>
    <row r="32" spans="1:20" s="66" customFormat="1">
      <c r="A32" s="343">
        <v>19</v>
      </c>
      <c r="B32" s="146" t="s">
        <v>908</v>
      </c>
      <c r="C32" s="422">
        <v>2908.7369465000002</v>
      </c>
      <c r="D32" s="422">
        <v>1935.5535815000001</v>
      </c>
      <c r="E32" s="422">
        <f t="shared" si="0"/>
        <v>4844.2905280000004</v>
      </c>
      <c r="F32" s="422">
        <v>133.16185221624195</v>
      </c>
      <c r="G32" s="422">
        <v>88.777124450439842</v>
      </c>
      <c r="H32" s="422">
        <f t="shared" si="1"/>
        <v>221.93897666668181</v>
      </c>
      <c r="I32" s="422">
        <v>3127.3644847677069</v>
      </c>
      <c r="J32" s="422">
        <v>2080.9292708927637</v>
      </c>
      <c r="K32" s="422">
        <f t="shared" si="2"/>
        <v>5208.2937556604702</v>
      </c>
      <c r="L32" s="422">
        <v>2907.2587000763597</v>
      </c>
      <c r="M32" s="422">
        <v>1935.0180573594614</v>
      </c>
      <c r="N32" s="422">
        <f t="shared" si="3"/>
        <v>4842.2767574358213</v>
      </c>
      <c r="O32" s="422">
        <f t="shared" si="4"/>
        <v>353.26763690758935</v>
      </c>
      <c r="P32" s="422">
        <f t="shared" si="5"/>
        <v>234.68833798374203</v>
      </c>
      <c r="Q32" s="422">
        <f t="shared" si="6"/>
        <v>587.95597489133138</v>
      </c>
      <c r="R32" s="440"/>
      <c r="T32" s="440"/>
    </row>
    <row r="33" spans="1:20" s="66" customFormat="1">
      <c r="A33" s="343">
        <v>20</v>
      </c>
      <c r="B33" s="146" t="s">
        <v>909</v>
      </c>
      <c r="C33" s="422">
        <v>2256.798096</v>
      </c>
      <c r="D33" s="422">
        <v>1501.7355359999999</v>
      </c>
      <c r="E33" s="422">
        <f t="shared" si="0"/>
        <v>3758.5336319999997</v>
      </c>
      <c r="F33" s="422">
        <v>101.61858529718593</v>
      </c>
      <c r="G33" s="422">
        <v>67.747934893274135</v>
      </c>
      <c r="H33" s="422">
        <f t="shared" si="1"/>
        <v>169.36652019046005</v>
      </c>
      <c r="I33" s="422">
        <v>2386.5570308731026</v>
      </c>
      <c r="J33" s="422">
        <v>1588.00661358043</v>
      </c>
      <c r="K33" s="422">
        <f t="shared" si="2"/>
        <v>3974.5636444535326</v>
      </c>
      <c r="L33" s="422">
        <v>2218.5897182846579</v>
      </c>
      <c r="M33" s="422">
        <v>1476.6582965917305</v>
      </c>
      <c r="N33" s="422">
        <f t="shared" si="3"/>
        <v>3695.2480148763884</v>
      </c>
      <c r="O33" s="422">
        <f t="shared" si="4"/>
        <v>269.5858978856304</v>
      </c>
      <c r="P33" s="422">
        <f t="shared" si="5"/>
        <v>179.09625188197356</v>
      </c>
      <c r="Q33" s="422">
        <f t="shared" si="6"/>
        <v>448.68214976760396</v>
      </c>
      <c r="R33" s="440"/>
      <c r="T33" s="440"/>
    </row>
    <row r="34" spans="1:20" s="66" customFormat="1">
      <c r="A34" s="343">
        <v>21</v>
      </c>
      <c r="B34" s="146" t="s">
        <v>910</v>
      </c>
      <c r="C34" s="422">
        <v>1916.7876105</v>
      </c>
      <c r="D34" s="422">
        <v>1275.4832054999999</v>
      </c>
      <c r="E34" s="422">
        <f t="shared" si="0"/>
        <v>3192.2708160000002</v>
      </c>
      <c r="F34" s="422">
        <v>69.667646017474368</v>
      </c>
      <c r="G34" s="422">
        <v>46.443607193449573</v>
      </c>
      <c r="H34" s="422">
        <f t="shared" si="1"/>
        <v>116.11125321092393</v>
      </c>
      <c r="I34" s="422">
        <v>1636.1752128425489</v>
      </c>
      <c r="J34" s="422">
        <v>1088.6347384302569</v>
      </c>
      <c r="K34" s="422">
        <f t="shared" si="2"/>
        <v>2724.8099512728058</v>
      </c>
      <c r="L34" s="422">
        <v>1521.0202218367626</v>
      </c>
      <c r="M34" s="422">
        <v>1012.301526148265</v>
      </c>
      <c r="N34" s="422">
        <f t="shared" si="3"/>
        <v>2533.3217479850277</v>
      </c>
      <c r="O34" s="422">
        <f t="shared" si="4"/>
        <v>184.82263702326077</v>
      </c>
      <c r="P34" s="422">
        <f t="shared" si="5"/>
        <v>122.77681947544158</v>
      </c>
      <c r="Q34" s="422">
        <f t="shared" si="6"/>
        <v>307.59945649870235</v>
      </c>
      <c r="R34" s="440"/>
      <c r="T34" s="440"/>
    </row>
    <row r="35" spans="1:20" s="66" customFormat="1">
      <c r="A35" s="343">
        <v>22</v>
      </c>
      <c r="B35" s="146" t="s">
        <v>911</v>
      </c>
      <c r="C35" s="422">
        <v>2487.1558424999998</v>
      </c>
      <c r="D35" s="422">
        <v>1655.0219175</v>
      </c>
      <c r="E35" s="422">
        <f t="shared" si="0"/>
        <v>4142.1777599999996</v>
      </c>
      <c r="F35" s="422">
        <v>89.445911912198198</v>
      </c>
      <c r="G35" s="422">
        <v>59.629694262632007</v>
      </c>
      <c r="H35" s="422">
        <f t="shared" si="1"/>
        <v>149.0756061748302</v>
      </c>
      <c r="I35" s="422">
        <v>2100.6764592581294</v>
      </c>
      <c r="J35" s="422">
        <v>1397.7156499900857</v>
      </c>
      <c r="K35" s="422">
        <f t="shared" si="2"/>
        <v>3498.3921092482151</v>
      </c>
      <c r="L35" s="422">
        <v>1952.8295924475296</v>
      </c>
      <c r="M35" s="422">
        <v>1299.710211017599</v>
      </c>
      <c r="N35" s="422">
        <f t="shared" si="3"/>
        <v>3252.5398034651289</v>
      </c>
      <c r="O35" s="422">
        <f t="shared" si="4"/>
        <v>237.29277872279818</v>
      </c>
      <c r="P35" s="422">
        <f t="shared" si="5"/>
        <v>157.6351332351187</v>
      </c>
      <c r="Q35" s="422">
        <f t="shared" si="6"/>
        <v>394.92791195791688</v>
      </c>
      <c r="R35" s="440"/>
      <c r="T35" s="440"/>
    </row>
    <row r="36" spans="1:20" s="66" customFormat="1">
      <c r="A36" s="343">
        <v>23</v>
      </c>
      <c r="B36" s="146" t="s">
        <v>912</v>
      </c>
      <c r="C36" s="422">
        <v>1875.7683385</v>
      </c>
      <c r="D36" s="422">
        <v>1248.1878534999998</v>
      </c>
      <c r="E36" s="422">
        <f t="shared" si="0"/>
        <v>3123.9561919999996</v>
      </c>
      <c r="F36" s="422">
        <v>78.25150141002986</v>
      </c>
      <c r="G36" s="422">
        <v>52.167885974191641</v>
      </c>
      <c r="H36" s="422">
        <f t="shared" si="1"/>
        <v>130.41938738422149</v>
      </c>
      <c r="I36" s="422">
        <v>1837.7708203703444</v>
      </c>
      <c r="J36" s="422">
        <v>1222.8114122449888</v>
      </c>
      <c r="K36" s="422">
        <f t="shared" si="2"/>
        <v>3060.5822326153329</v>
      </c>
      <c r="L36" s="422">
        <v>1708.4274098178898</v>
      </c>
      <c r="M36" s="422">
        <v>1137.0699602991035</v>
      </c>
      <c r="N36" s="422">
        <f t="shared" si="3"/>
        <v>2845.4973701169934</v>
      </c>
      <c r="O36" s="422">
        <f t="shared" si="4"/>
        <v>207.5949119624845</v>
      </c>
      <c r="P36" s="422">
        <f t="shared" si="5"/>
        <v>137.90933792007695</v>
      </c>
      <c r="Q36" s="422">
        <f t="shared" si="6"/>
        <v>345.50424988256145</v>
      </c>
      <c r="R36" s="440"/>
      <c r="T36" s="440"/>
    </row>
    <row r="37" spans="1:20" s="66" customFormat="1">
      <c r="A37" s="343">
        <v>24</v>
      </c>
      <c r="B37" s="146" t="s">
        <v>913</v>
      </c>
      <c r="C37" s="422">
        <v>1697.9698295000003</v>
      </c>
      <c r="D37" s="422">
        <v>1129.8758345000001</v>
      </c>
      <c r="E37" s="422">
        <f t="shared" si="0"/>
        <v>2827.8456640000004</v>
      </c>
      <c r="F37" s="422">
        <v>81.837601366308192</v>
      </c>
      <c r="G37" s="422">
        <v>54.56108461186848</v>
      </c>
      <c r="H37" s="422">
        <f t="shared" si="1"/>
        <v>136.39868597817667</v>
      </c>
      <c r="I37" s="422">
        <v>1921.9919501867107</v>
      </c>
      <c r="J37" s="422">
        <v>1278.9078123821948</v>
      </c>
      <c r="K37" s="422">
        <f t="shared" si="2"/>
        <v>3200.8997625689053</v>
      </c>
      <c r="L37" s="422">
        <v>1786.7210060972752</v>
      </c>
      <c r="M37" s="422">
        <v>1189.2329764749425</v>
      </c>
      <c r="N37" s="422">
        <f t="shared" si="3"/>
        <v>2975.9539825722177</v>
      </c>
      <c r="O37" s="422">
        <f t="shared" si="4"/>
        <v>217.10854545574375</v>
      </c>
      <c r="P37" s="422">
        <f t="shared" si="5"/>
        <v>144.23592051912078</v>
      </c>
      <c r="Q37" s="422">
        <f t="shared" si="6"/>
        <v>361.34446597486453</v>
      </c>
      <c r="R37" s="440"/>
      <c r="T37" s="440"/>
    </row>
    <row r="38" spans="1:20" s="66" customFormat="1">
      <c r="A38" s="343">
        <v>25</v>
      </c>
      <c r="B38" s="146" t="s">
        <v>914</v>
      </c>
      <c r="C38" s="422">
        <v>924.00128099999995</v>
      </c>
      <c r="D38" s="422">
        <v>614.85587099999998</v>
      </c>
      <c r="E38" s="422">
        <f t="shared" si="0"/>
        <v>1538.857152</v>
      </c>
      <c r="F38" s="422">
        <v>45.147862383277086</v>
      </c>
      <c r="G38" s="422">
        <v>30.099908715271663</v>
      </c>
      <c r="H38" s="422">
        <f t="shared" si="1"/>
        <v>75.247771098548753</v>
      </c>
      <c r="I38" s="422">
        <v>1060.3173433736531</v>
      </c>
      <c r="J38" s="422">
        <v>705.53964756738287</v>
      </c>
      <c r="K38" s="422">
        <f t="shared" si="2"/>
        <v>1765.856990941036</v>
      </c>
      <c r="L38" s="422">
        <v>985.6915739688319</v>
      </c>
      <c r="M38" s="422">
        <v>656.06841007152639</v>
      </c>
      <c r="N38" s="422">
        <f t="shared" si="3"/>
        <v>1641.7599840403582</v>
      </c>
      <c r="O38" s="422">
        <f t="shared" si="4"/>
        <v>119.77363178809821</v>
      </c>
      <c r="P38" s="422">
        <f t="shared" si="5"/>
        <v>79.571146211128166</v>
      </c>
      <c r="Q38" s="422">
        <f t="shared" si="6"/>
        <v>199.34477799922638</v>
      </c>
      <c r="R38" s="440"/>
      <c r="T38" s="440"/>
    </row>
    <row r="39" spans="1:20" s="66" customFormat="1">
      <c r="A39" s="343">
        <v>26</v>
      </c>
      <c r="B39" s="146" t="s">
        <v>915</v>
      </c>
      <c r="C39" s="422">
        <v>1484.9780505000001</v>
      </c>
      <c r="D39" s="422">
        <v>988.1452455000001</v>
      </c>
      <c r="E39" s="422">
        <f t="shared" si="0"/>
        <v>2473.1232960000002</v>
      </c>
      <c r="F39" s="422">
        <v>62.451275228690925</v>
      </c>
      <c r="G39" s="422">
        <v>41.636381697433599</v>
      </c>
      <c r="H39" s="422">
        <f t="shared" si="1"/>
        <v>104.08765692612452</v>
      </c>
      <c r="I39" s="422">
        <v>1466.6955808146927</v>
      </c>
      <c r="J39" s="422">
        <v>975.95372619465411</v>
      </c>
      <c r="K39" s="422">
        <f t="shared" si="2"/>
        <v>2442.6493070093466</v>
      </c>
      <c r="L39" s="422">
        <v>1363.4686677730783</v>
      </c>
      <c r="M39" s="422">
        <v>907.52151442595891</v>
      </c>
      <c r="N39" s="422">
        <f t="shared" si="3"/>
        <v>2270.990182199037</v>
      </c>
      <c r="O39" s="422">
        <f t="shared" si="4"/>
        <v>165.67818827030533</v>
      </c>
      <c r="P39" s="422">
        <f t="shared" si="5"/>
        <v>110.06859346612885</v>
      </c>
      <c r="Q39" s="422">
        <f t="shared" si="6"/>
        <v>275.74678173643417</v>
      </c>
      <c r="R39" s="440"/>
      <c r="T39" s="440"/>
    </row>
    <row r="40" spans="1:20" s="66" customFormat="1">
      <c r="A40" s="343">
        <v>27</v>
      </c>
      <c r="B40" s="146" t="s">
        <v>916</v>
      </c>
      <c r="C40" s="422">
        <v>1472.660406</v>
      </c>
      <c r="D40" s="422">
        <v>979.94874600000014</v>
      </c>
      <c r="E40" s="422">
        <f t="shared" si="0"/>
        <v>2452.609152</v>
      </c>
      <c r="F40" s="422">
        <v>71.208912663563012</v>
      </c>
      <c r="G40" s="422">
        <v>47.47372151140631</v>
      </c>
      <c r="H40" s="422">
        <f t="shared" si="1"/>
        <v>118.68263417496932</v>
      </c>
      <c r="I40" s="422">
        <v>1672.3725358018851</v>
      </c>
      <c r="J40" s="422">
        <v>1112.7805423169168</v>
      </c>
      <c r="K40" s="422">
        <f t="shared" si="2"/>
        <v>2785.1530781188021</v>
      </c>
      <c r="L40" s="422">
        <v>1554.6699555360374</v>
      </c>
      <c r="M40" s="422">
        <v>1034.7542674228889</v>
      </c>
      <c r="N40" s="422">
        <f t="shared" si="3"/>
        <v>2589.4242229589263</v>
      </c>
      <c r="O40" s="422">
        <f t="shared" si="4"/>
        <v>188.91149292941077</v>
      </c>
      <c r="P40" s="422">
        <f t="shared" si="5"/>
        <v>125.4999964054341</v>
      </c>
      <c r="Q40" s="422">
        <f t="shared" si="6"/>
        <v>314.41148933484487</v>
      </c>
      <c r="R40" s="440"/>
      <c r="T40" s="440"/>
    </row>
    <row r="41" spans="1:20" s="66" customFormat="1">
      <c r="A41" s="343">
        <v>28</v>
      </c>
      <c r="B41" s="146" t="s">
        <v>917</v>
      </c>
      <c r="C41" s="422">
        <v>1407.981239</v>
      </c>
      <c r="D41" s="422">
        <v>936.90944900000011</v>
      </c>
      <c r="E41" s="422">
        <f t="shared" si="0"/>
        <v>2344.890688</v>
      </c>
      <c r="F41" s="422">
        <v>51.344731962579985</v>
      </c>
      <c r="G41" s="422">
        <v>34.228305908905476</v>
      </c>
      <c r="H41" s="422">
        <f t="shared" si="1"/>
        <v>85.573037871485468</v>
      </c>
      <c r="I41" s="422">
        <v>1205.8535424915376</v>
      </c>
      <c r="J41" s="422">
        <v>802.30897429749155</v>
      </c>
      <c r="K41" s="422">
        <f t="shared" si="2"/>
        <v>2008.1625167890293</v>
      </c>
      <c r="L41" s="422">
        <v>1120.9848482649179</v>
      </c>
      <c r="M41" s="422">
        <v>746.05243655453296</v>
      </c>
      <c r="N41" s="422">
        <f t="shared" si="3"/>
        <v>1867.0372848194509</v>
      </c>
      <c r="O41" s="422">
        <f t="shared" si="4"/>
        <v>136.21342618919971</v>
      </c>
      <c r="P41" s="422">
        <f t="shared" si="5"/>
        <v>90.484843651864026</v>
      </c>
      <c r="Q41" s="422">
        <f t="shared" si="6"/>
        <v>226.69826984106373</v>
      </c>
      <c r="R41" s="440"/>
      <c r="T41" s="440"/>
    </row>
    <row r="42" spans="1:20" s="66" customFormat="1">
      <c r="A42" s="335">
        <v>29</v>
      </c>
      <c r="B42" s="330" t="s">
        <v>918</v>
      </c>
      <c r="C42" s="422">
        <v>918.82114799999999</v>
      </c>
      <c r="D42" s="422">
        <v>611.4088680000001</v>
      </c>
      <c r="E42" s="422">
        <f t="shared" si="0"/>
        <v>1530.230016</v>
      </c>
      <c r="F42" s="422">
        <v>41.213656810538495</v>
      </c>
      <c r="G42" s="422">
        <v>27.476405896795839</v>
      </c>
      <c r="H42" s="422">
        <f t="shared" si="1"/>
        <v>68.690062707334334</v>
      </c>
      <c r="I42" s="422">
        <v>967.92080052609765</v>
      </c>
      <c r="J42" s="422">
        <v>644.04493436247708</v>
      </c>
      <c r="K42" s="422">
        <f t="shared" si="2"/>
        <v>1611.9657348885748</v>
      </c>
      <c r="L42" s="422">
        <v>899.79795512175133</v>
      </c>
      <c r="M42" s="422">
        <v>598.88560133887643</v>
      </c>
      <c r="N42" s="422">
        <f t="shared" si="3"/>
        <v>1498.6835564606276</v>
      </c>
      <c r="O42" s="422">
        <f t="shared" si="4"/>
        <v>109.33650221488483</v>
      </c>
      <c r="P42" s="422">
        <f t="shared" si="5"/>
        <v>72.635738920396534</v>
      </c>
      <c r="Q42" s="422">
        <f t="shared" si="6"/>
        <v>181.97224113528137</v>
      </c>
      <c r="R42" s="440"/>
      <c r="T42" s="440"/>
    </row>
    <row r="43" spans="1:20" s="66" customFormat="1">
      <c r="A43" s="335">
        <v>30</v>
      </c>
      <c r="B43" s="330" t="s">
        <v>919</v>
      </c>
      <c r="C43" s="422">
        <v>603.65684750000003</v>
      </c>
      <c r="D43" s="422">
        <v>401.68987250000009</v>
      </c>
      <c r="E43" s="422">
        <f t="shared" si="0"/>
        <v>1005.3467200000001</v>
      </c>
      <c r="F43" s="422">
        <v>23.912342687992414</v>
      </c>
      <c r="G43" s="422">
        <v>15.941546230876403</v>
      </c>
      <c r="H43" s="422">
        <f t="shared" si="1"/>
        <v>39.853888918868819</v>
      </c>
      <c r="I43" s="422">
        <v>561.59185251180293</v>
      </c>
      <c r="J43" s="422">
        <v>373.66867174933111</v>
      </c>
      <c r="K43" s="422">
        <f t="shared" si="2"/>
        <v>935.26052426113404</v>
      </c>
      <c r="L43" s="422">
        <v>522.06668172488742</v>
      </c>
      <c r="M43" s="422">
        <v>347.46766140411603</v>
      </c>
      <c r="N43" s="422">
        <f t="shared" si="3"/>
        <v>869.53434312900345</v>
      </c>
      <c r="O43" s="422">
        <f t="shared" si="4"/>
        <v>63.437513474907973</v>
      </c>
      <c r="P43" s="422">
        <f t="shared" si="5"/>
        <v>42.142556576091465</v>
      </c>
      <c r="Q43" s="422">
        <f t="shared" si="6"/>
        <v>105.58007005099944</v>
      </c>
      <c r="R43" s="440"/>
      <c r="T43" s="440"/>
    </row>
    <row r="44" spans="1:20" s="66" customFormat="1">
      <c r="A44" s="335">
        <v>31</v>
      </c>
      <c r="B44" s="330" t="s">
        <v>920</v>
      </c>
      <c r="C44" s="422">
        <v>318.35410250000001</v>
      </c>
      <c r="D44" s="422">
        <v>211.8415775</v>
      </c>
      <c r="E44" s="422">
        <f t="shared" si="0"/>
        <v>530.19568000000004</v>
      </c>
      <c r="F44" s="422">
        <v>11.426445030050647</v>
      </c>
      <c r="G44" s="422">
        <v>7.6172028133018221</v>
      </c>
      <c r="H44" s="422">
        <f t="shared" si="1"/>
        <v>19.043647843352471</v>
      </c>
      <c r="I44" s="422">
        <v>268.35507151178138</v>
      </c>
      <c r="J44" s="422">
        <v>178.54667398441444</v>
      </c>
      <c r="K44" s="422">
        <f t="shared" si="2"/>
        <v>446.90174549619582</v>
      </c>
      <c r="L44" s="422">
        <v>249.46808092315783</v>
      </c>
      <c r="M44" s="422">
        <v>166.02728553724057</v>
      </c>
      <c r="N44" s="422">
        <f t="shared" si="3"/>
        <v>415.49536646039837</v>
      </c>
      <c r="O44" s="422">
        <f t="shared" si="4"/>
        <v>30.31343561867422</v>
      </c>
      <c r="P44" s="422">
        <f t="shared" si="5"/>
        <v>20.136591260475683</v>
      </c>
      <c r="Q44" s="422">
        <f t="shared" si="6"/>
        <v>50.450026879149902</v>
      </c>
      <c r="R44" s="440"/>
      <c r="T44" s="440"/>
    </row>
    <row r="45" spans="1:20" s="66" customFormat="1">
      <c r="A45" s="335">
        <v>32</v>
      </c>
      <c r="B45" s="330" t="s">
        <v>921</v>
      </c>
      <c r="C45" s="422">
        <v>515.42982399999994</v>
      </c>
      <c r="D45" s="422">
        <v>342.98118399999998</v>
      </c>
      <c r="E45" s="422">
        <f t="shared" si="0"/>
        <v>858.41100799999992</v>
      </c>
      <c r="F45" s="422">
        <v>19.501613704195655</v>
      </c>
      <c r="G45" s="422">
        <v>13.000552151065408</v>
      </c>
      <c r="H45" s="422">
        <f t="shared" si="1"/>
        <v>32.502165855261062</v>
      </c>
      <c r="I45" s="422">
        <v>458.00394842151218</v>
      </c>
      <c r="J45" s="422">
        <v>304.73198671829539</v>
      </c>
      <c r="K45" s="422">
        <f t="shared" si="2"/>
        <v>762.73593513980757</v>
      </c>
      <c r="L45" s="422">
        <v>425.76935633924643</v>
      </c>
      <c r="M45" s="422">
        <v>283.36469922495127</v>
      </c>
      <c r="N45" s="422">
        <f t="shared" si="3"/>
        <v>709.13405556419775</v>
      </c>
      <c r="O45" s="422">
        <f t="shared" si="4"/>
        <v>51.736205786461426</v>
      </c>
      <c r="P45" s="422">
        <f t="shared" si="5"/>
        <v>34.367839644409514</v>
      </c>
      <c r="Q45" s="422">
        <f t="shared" si="6"/>
        <v>86.10404543087094</v>
      </c>
      <c r="R45" s="440"/>
      <c r="T45" s="440"/>
    </row>
    <row r="46" spans="1:20">
      <c r="A46" s="335">
        <v>33</v>
      </c>
      <c r="B46" s="330" t="s">
        <v>922</v>
      </c>
      <c r="C46" s="415">
        <v>1041.3517240000001</v>
      </c>
      <c r="D46" s="415">
        <v>692.94408400000009</v>
      </c>
      <c r="E46" s="422">
        <f t="shared" si="0"/>
        <v>1734.2958080000003</v>
      </c>
      <c r="F46" s="422">
        <v>40.954498094369811</v>
      </c>
      <c r="G46" s="422">
        <v>27.302662683042847</v>
      </c>
      <c r="H46" s="422">
        <f t="shared" si="1"/>
        <v>68.257160777412651</v>
      </c>
      <c r="I46" s="422">
        <v>961.83434444746206</v>
      </c>
      <c r="J46" s="422">
        <v>639.97240620439959</v>
      </c>
      <c r="K46" s="422">
        <f t="shared" si="2"/>
        <v>1601.8067506518616</v>
      </c>
      <c r="L46" s="415">
        <v>894.13986746569731</v>
      </c>
      <c r="M46" s="415">
        <v>595.09863191362331</v>
      </c>
      <c r="N46" s="422">
        <f t="shared" si="3"/>
        <v>1489.2384993793207</v>
      </c>
      <c r="O46" s="422">
        <f t="shared" si="4"/>
        <v>108.64897507613455</v>
      </c>
      <c r="P46" s="422">
        <f t="shared" si="5"/>
        <v>72.176436973819136</v>
      </c>
      <c r="Q46" s="422">
        <f t="shared" si="6"/>
        <v>180.82541204995368</v>
      </c>
      <c r="R46" s="440"/>
      <c r="S46" s="66"/>
      <c r="T46" s="440"/>
    </row>
    <row r="47" spans="1:20">
      <c r="A47" s="335">
        <v>34</v>
      </c>
      <c r="B47" s="330" t="s">
        <v>923</v>
      </c>
      <c r="C47" s="415">
        <v>916.50788250000005</v>
      </c>
      <c r="D47" s="415">
        <v>609.86955750000004</v>
      </c>
      <c r="E47" s="422">
        <f t="shared" si="0"/>
        <v>1526.3774400000002</v>
      </c>
      <c r="F47" s="422">
        <v>37.212467312225243</v>
      </c>
      <c r="G47" s="422">
        <v>24.807404816585887</v>
      </c>
      <c r="H47" s="422">
        <f t="shared" si="1"/>
        <v>62.01987212881113</v>
      </c>
      <c r="I47" s="422">
        <v>873.9511108169894</v>
      </c>
      <c r="J47" s="422">
        <v>581.48374524721316</v>
      </c>
      <c r="K47" s="422">
        <f t="shared" si="2"/>
        <v>1455.4348560642024</v>
      </c>
      <c r="L47" s="415">
        <v>812.44190843102706</v>
      </c>
      <c r="M47" s="415">
        <v>540.71109616889532</v>
      </c>
      <c r="N47" s="422">
        <f t="shared" si="3"/>
        <v>1353.1530045999225</v>
      </c>
      <c r="O47" s="422">
        <f t="shared" si="4"/>
        <v>98.721669698187611</v>
      </c>
      <c r="P47" s="422">
        <f t="shared" si="5"/>
        <v>65.580053894903699</v>
      </c>
      <c r="Q47" s="422">
        <f t="shared" si="6"/>
        <v>164.30172359309131</v>
      </c>
      <c r="R47" s="440"/>
      <c r="S47" s="66"/>
      <c r="T47" s="440"/>
    </row>
    <row r="48" spans="1:20">
      <c r="A48" s="335">
        <v>35</v>
      </c>
      <c r="B48" s="330" t="s">
        <v>924</v>
      </c>
      <c r="C48" s="415">
        <v>1409.9913415000001</v>
      </c>
      <c r="D48" s="415">
        <v>938.24702650000006</v>
      </c>
      <c r="E48" s="422">
        <f t="shared" si="0"/>
        <v>2348.2383680000003</v>
      </c>
      <c r="F48" s="422">
        <v>68.604264444911038</v>
      </c>
      <c r="G48" s="422">
        <v>45.737808651726141</v>
      </c>
      <c r="H48" s="422">
        <f t="shared" si="1"/>
        <v>114.34207309663718</v>
      </c>
      <c r="I48" s="422">
        <v>1611.2012303660169</v>
      </c>
      <c r="J48" s="422">
        <v>1072.0908724972523</v>
      </c>
      <c r="K48" s="422">
        <f t="shared" si="2"/>
        <v>2683.2921028632691</v>
      </c>
      <c r="L48" s="415">
        <v>1497.8039231980558</v>
      </c>
      <c r="M48" s="415">
        <v>996.91768789548121</v>
      </c>
      <c r="N48" s="422">
        <f t="shared" si="3"/>
        <v>2494.7216110935369</v>
      </c>
      <c r="O48" s="422">
        <f t="shared" si="4"/>
        <v>182.00157161287211</v>
      </c>
      <c r="P48" s="422">
        <f t="shared" si="5"/>
        <v>120.91099325349717</v>
      </c>
      <c r="Q48" s="422">
        <f t="shared" si="6"/>
        <v>302.91256486636928</v>
      </c>
      <c r="R48" s="440"/>
      <c r="S48" s="66"/>
      <c r="T48" s="440"/>
    </row>
    <row r="49" spans="1:20">
      <c r="A49" s="335">
        <v>36</v>
      </c>
      <c r="B49" s="330" t="s">
        <v>925</v>
      </c>
      <c r="C49" s="415">
        <v>1022.5885704999999</v>
      </c>
      <c r="D49" s="415">
        <v>680.45856549999996</v>
      </c>
      <c r="E49" s="422">
        <f t="shared" si="0"/>
        <v>1703.0471359999999</v>
      </c>
      <c r="F49" s="422">
        <v>46.486388649937055</v>
      </c>
      <c r="G49" s="422">
        <v>30.992007823017403</v>
      </c>
      <c r="H49" s="422">
        <f t="shared" si="1"/>
        <v>77.478396472954458</v>
      </c>
      <c r="I49" s="422">
        <v>1091.7532196295899</v>
      </c>
      <c r="J49" s="422">
        <v>726.45038507253548</v>
      </c>
      <c r="K49" s="422">
        <f t="shared" si="2"/>
        <v>1818.2036047021254</v>
      </c>
      <c r="L49" s="415">
        <v>1014.9149744342191</v>
      </c>
      <c r="M49" s="415">
        <v>675.5129223051473</v>
      </c>
      <c r="N49" s="422">
        <f t="shared" si="3"/>
        <v>1690.4278967393664</v>
      </c>
      <c r="O49" s="422">
        <f t="shared" si="4"/>
        <v>123.32463384530786</v>
      </c>
      <c r="P49" s="422">
        <f t="shared" si="5"/>
        <v>81.929470590405572</v>
      </c>
      <c r="Q49" s="422">
        <f t="shared" si="6"/>
        <v>205.25410443571343</v>
      </c>
      <c r="R49" s="440"/>
      <c r="S49" s="66"/>
      <c r="T49" s="440"/>
    </row>
    <row r="50" spans="1:20">
      <c r="A50" s="335">
        <v>37</v>
      </c>
      <c r="B50" s="330" t="s">
        <v>926</v>
      </c>
      <c r="C50" s="415">
        <v>1117.6103995000001</v>
      </c>
      <c r="D50" s="415">
        <v>743.68870450000009</v>
      </c>
      <c r="E50" s="422">
        <f t="shared" si="0"/>
        <v>1861.2991040000002</v>
      </c>
      <c r="F50" s="422">
        <v>49.55393232575193</v>
      </c>
      <c r="G50" s="422">
        <v>33.037282841303281</v>
      </c>
      <c r="H50" s="422">
        <f t="shared" si="1"/>
        <v>82.591215167055211</v>
      </c>
      <c r="I50" s="422">
        <v>1163.7958278357191</v>
      </c>
      <c r="J50" s="422">
        <v>774.39148114794159</v>
      </c>
      <c r="K50" s="422">
        <f t="shared" si="2"/>
        <v>1938.1873089836608</v>
      </c>
      <c r="L50" s="415">
        <v>1081.8871807451887</v>
      </c>
      <c r="M50" s="415">
        <v>720.09247043929258</v>
      </c>
      <c r="N50" s="422">
        <f t="shared" si="3"/>
        <v>1801.9796511844813</v>
      </c>
      <c r="O50" s="422">
        <f t="shared" si="4"/>
        <v>131.46257941628232</v>
      </c>
      <c r="P50" s="422">
        <f t="shared" si="5"/>
        <v>87.336293549952302</v>
      </c>
      <c r="Q50" s="422">
        <f t="shared" si="6"/>
        <v>218.79887296623463</v>
      </c>
      <c r="R50" s="440"/>
      <c r="S50" s="66"/>
      <c r="T50" s="440"/>
    </row>
    <row r="51" spans="1:20">
      <c r="A51" s="335">
        <v>38</v>
      </c>
      <c r="B51" s="330" t="s">
        <v>927</v>
      </c>
      <c r="C51" s="415">
        <v>1083.8538585000001</v>
      </c>
      <c r="D51" s="415">
        <v>721.22617350000007</v>
      </c>
      <c r="E51" s="422">
        <f t="shared" si="0"/>
        <v>1805.0800320000003</v>
      </c>
      <c r="F51" s="422">
        <v>49.644395939114958</v>
      </c>
      <c r="G51" s="422">
        <v>33.095979811370213</v>
      </c>
      <c r="H51" s="422">
        <f t="shared" si="1"/>
        <v>82.740375750485171</v>
      </c>
      <c r="I51" s="422">
        <v>1165.9204054597665</v>
      </c>
      <c r="J51" s="422">
        <v>775.76733381135125</v>
      </c>
      <c r="K51" s="422">
        <f t="shared" si="2"/>
        <v>1941.6877392711176</v>
      </c>
      <c r="L51" s="415">
        <v>1083.8622293241385</v>
      </c>
      <c r="M51" s="415">
        <v>721.37185065908329</v>
      </c>
      <c r="N51" s="422">
        <f t="shared" si="3"/>
        <v>1805.2340799832218</v>
      </c>
      <c r="O51" s="422">
        <f t="shared" si="4"/>
        <v>131.70257207474287</v>
      </c>
      <c r="P51" s="422">
        <f t="shared" si="5"/>
        <v>87.491462963638128</v>
      </c>
      <c r="Q51" s="422">
        <f t="shared" si="6"/>
        <v>219.194035038381</v>
      </c>
      <c r="R51" s="440"/>
      <c r="S51" s="66"/>
      <c r="T51" s="440"/>
    </row>
    <row r="52" spans="1:20">
      <c r="A52" s="677" t="s">
        <v>14</v>
      </c>
      <c r="B52" s="677"/>
      <c r="C52" s="415">
        <f>SUM(C14:C51)</f>
        <v>49346.777360999993</v>
      </c>
      <c r="D52" s="415">
        <f>SUM(D14:D51)</f>
        <v>32836.703151000002</v>
      </c>
      <c r="E52" s="422">
        <f t="shared" si="0"/>
        <v>82183.480511999995</v>
      </c>
      <c r="F52" s="422">
        <f>SUM(F14:F51)</f>
        <v>2015.3519999999999</v>
      </c>
      <c r="G52" s="422">
        <f>SUM(G14:G51)</f>
        <v>1343.5680000000004</v>
      </c>
      <c r="H52" s="422">
        <f t="shared" si="1"/>
        <v>3358.92</v>
      </c>
      <c r="I52" s="422">
        <v>47331.42536099998</v>
      </c>
      <c r="J52" s="422">
        <v>31493.135151000002</v>
      </c>
      <c r="K52" s="422">
        <f t="shared" si="2"/>
        <v>78824.560511999982</v>
      </c>
      <c r="L52" s="439">
        <f>SUM(L14:L51)</f>
        <v>44000.211308277678</v>
      </c>
      <c r="M52" s="439">
        <f>SUM(M14:M51)</f>
        <v>29284.890194226795</v>
      </c>
      <c r="N52" s="422">
        <f t="shared" si="3"/>
        <v>73285.101502504476</v>
      </c>
      <c r="O52" s="422">
        <f t="shared" si="4"/>
        <v>5346.5660527223008</v>
      </c>
      <c r="P52" s="422">
        <f t="shared" si="5"/>
        <v>3551.8129567732067</v>
      </c>
      <c r="Q52" s="422">
        <f t="shared" si="6"/>
        <v>8898.3790094955075</v>
      </c>
      <c r="R52" s="440"/>
      <c r="S52" s="66"/>
    </row>
    <row r="53" spans="1:20">
      <c r="A53" s="11"/>
      <c r="B53" s="30"/>
      <c r="C53" s="30"/>
      <c r="D53" s="30"/>
      <c r="E53" s="21"/>
      <c r="F53" s="21"/>
      <c r="G53" s="21"/>
      <c r="H53" s="21"/>
      <c r="I53" s="21"/>
      <c r="J53" s="21"/>
      <c r="K53" s="21"/>
      <c r="L53" s="21"/>
      <c r="M53" s="21"/>
      <c r="N53" s="21"/>
      <c r="O53" s="21"/>
      <c r="P53" s="21"/>
      <c r="Q53" s="21"/>
    </row>
    <row r="54" spans="1:20" ht="14.25" customHeight="1">
      <c r="A54" s="815" t="s">
        <v>657</v>
      </c>
      <c r="B54" s="815"/>
      <c r="C54" s="815"/>
      <c r="D54" s="815"/>
      <c r="E54" s="815"/>
      <c r="F54" s="815"/>
      <c r="G54" s="815"/>
      <c r="H54" s="815"/>
      <c r="I54" s="815"/>
      <c r="J54" s="815"/>
      <c r="K54" s="815"/>
      <c r="L54" s="815"/>
      <c r="M54" s="815"/>
      <c r="N54" s="815"/>
      <c r="O54" s="815"/>
      <c r="P54" s="815"/>
      <c r="Q54" s="815"/>
    </row>
    <row r="57" spans="1:20">
      <c r="M57" s="719" t="s">
        <v>885</v>
      </c>
      <c r="N57" s="719"/>
      <c r="O57" s="719"/>
      <c r="P57" s="719"/>
      <c r="Q57" s="719"/>
    </row>
    <row r="58" spans="1:20">
      <c r="M58" s="719"/>
      <c r="N58" s="719"/>
      <c r="O58" s="719"/>
      <c r="P58" s="719"/>
      <c r="Q58" s="719"/>
    </row>
    <row r="59" spans="1:20">
      <c r="M59" s="719"/>
      <c r="N59" s="719"/>
      <c r="O59" s="719"/>
      <c r="P59" s="719"/>
      <c r="Q59" s="719"/>
    </row>
    <row r="60" spans="1:20">
      <c r="M60" s="719"/>
      <c r="N60" s="719"/>
      <c r="O60" s="719"/>
      <c r="P60" s="719"/>
      <c r="Q60" s="719"/>
    </row>
    <row r="62" spans="1:20">
      <c r="G62" s="436"/>
      <c r="H62" s="436"/>
      <c r="I62" s="436"/>
      <c r="J62" s="436"/>
    </row>
    <row r="63" spans="1:20">
      <c r="D63" s="436"/>
      <c r="E63" s="436"/>
      <c r="G63" s="788"/>
      <c r="H63" s="788"/>
      <c r="I63" s="788"/>
      <c r="J63" s="788"/>
    </row>
    <row r="64" spans="1:20">
      <c r="C64" s="436"/>
    </row>
    <row r="65" spans="3:12">
      <c r="C65" s="436"/>
    </row>
    <row r="66" spans="3:12">
      <c r="C66" s="436"/>
    </row>
    <row r="69" spans="3:12">
      <c r="D69" s="423"/>
      <c r="H69" s="423"/>
      <c r="K69" s="423"/>
      <c r="L69" s="423"/>
    </row>
    <row r="71" spans="3:12">
      <c r="C71" s="436"/>
      <c r="G71" s="423"/>
    </row>
    <row r="72" spans="3:12">
      <c r="C72" s="436"/>
      <c r="G72" s="423"/>
    </row>
  </sheetData>
  <mergeCells count="18">
    <mergeCell ref="A11:A12"/>
    <mergeCell ref="B11:B12"/>
    <mergeCell ref="I11:K11"/>
    <mergeCell ref="A9:B9"/>
    <mergeCell ref="O11:Q11"/>
    <mergeCell ref="L11:N11"/>
    <mergeCell ref="C11:E11"/>
    <mergeCell ref="F11:H11"/>
    <mergeCell ref="P1:Q1"/>
    <mergeCell ref="A2:Q2"/>
    <mergeCell ref="A3:Q3"/>
    <mergeCell ref="N10:Q10"/>
    <mergeCell ref="A6:Q6"/>
    <mergeCell ref="A54:Q54"/>
    <mergeCell ref="A52:B52"/>
    <mergeCell ref="G63:H63"/>
    <mergeCell ref="I63:J63"/>
    <mergeCell ref="M57:Q60"/>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25.xml><?xml version="1.0" encoding="utf-8"?>
<worksheet xmlns="http://schemas.openxmlformats.org/spreadsheetml/2006/main" xmlns:r="http://schemas.openxmlformats.org/officeDocument/2006/relationships">
  <sheetPr codeName="Sheet25">
    <pageSetUpPr fitToPage="1"/>
  </sheetPr>
  <dimension ref="A1:U59"/>
  <sheetViews>
    <sheetView topLeftCell="A43" zoomScaleSheetLayoutView="90" workbookViewId="0">
      <selection activeCell="G56" sqref="G56:H56"/>
    </sheetView>
  </sheetViews>
  <sheetFormatPr defaultColWidth="9.140625" defaultRowHeight="12.75"/>
  <cols>
    <col min="1" max="1" width="7.42578125" style="15" customWidth="1"/>
    <col min="2" max="2" width="17.140625" style="15" customWidth="1"/>
    <col min="3" max="3" width="8.7109375" style="15" customWidth="1"/>
    <col min="4" max="4" width="8.140625" style="15" customWidth="1"/>
    <col min="5" max="5" width="10" style="15" customWidth="1"/>
    <col min="6" max="7" width="7.28515625" style="15" customWidth="1"/>
    <col min="8" max="8" width="8.140625" style="15" customWidth="1"/>
    <col min="9" max="9" width="9.28515625" style="15" customWidth="1"/>
    <col min="10" max="10" width="10" style="15" customWidth="1"/>
    <col min="11" max="11" width="10.28515625" style="15" customWidth="1"/>
    <col min="12" max="12" width="8.7109375" style="15" customWidth="1"/>
    <col min="13" max="13" width="8.28515625" style="15" customWidth="1"/>
    <col min="14" max="14" width="8.5703125" style="15" customWidth="1"/>
    <col min="15" max="15" width="8.85546875" style="15" customWidth="1"/>
    <col min="16" max="16" width="8.7109375" style="15" customWidth="1"/>
    <col min="17" max="17" width="11.140625" style="15" customWidth="1"/>
    <col min="18" max="19" width="9.140625" style="15"/>
    <col min="20" max="20" width="9.42578125" style="15" bestFit="1" customWidth="1"/>
    <col min="21" max="16384" width="9.140625" style="15"/>
  </cols>
  <sheetData>
    <row r="1" spans="1:21" customFormat="1" ht="15">
      <c r="H1" s="34"/>
      <c r="I1" s="34"/>
      <c r="J1" s="34"/>
      <c r="K1" s="34"/>
      <c r="L1" s="34"/>
      <c r="M1" s="34"/>
      <c r="N1" s="34"/>
      <c r="O1" s="34"/>
      <c r="P1" s="780" t="s">
        <v>84</v>
      </c>
      <c r="Q1" s="780"/>
      <c r="R1" s="820"/>
      <c r="S1" s="15"/>
      <c r="T1" s="40"/>
      <c r="U1" s="40"/>
    </row>
    <row r="2" spans="1:21" customFormat="1" ht="15">
      <c r="A2" s="782" t="s">
        <v>0</v>
      </c>
      <c r="B2" s="782"/>
      <c r="C2" s="782"/>
      <c r="D2" s="782"/>
      <c r="E2" s="782"/>
      <c r="F2" s="782"/>
      <c r="G2" s="782"/>
      <c r="H2" s="782"/>
      <c r="I2" s="782"/>
      <c r="J2" s="782"/>
      <c r="K2" s="782"/>
      <c r="L2" s="782"/>
      <c r="M2" s="782"/>
      <c r="N2" s="782"/>
      <c r="O2" s="782"/>
      <c r="P2" s="782"/>
      <c r="Q2" s="782"/>
      <c r="R2" s="820"/>
      <c r="S2" s="42"/>
      <c r="T2" s="42"/>
      <c r="U2" s="42"/>
    </row>
    <row r="3" spans="1:21" customFormat="1" ht="20.25">
      <c r="A3" s="705" t="s">
        <v>734</v>
      </c>
      <c r="B3" s="705"/>
      <c r="C3" s="705"/>
      <c r="D3" s="705"/>
      <c r="E3" s="705"/>
      <c r="F3" s="705"/>
      <c r="G3" s="705"/>
      <c r="H3" s="705"/>
      <c r="I3" s="705"/>
      <c r="J3" s="705"/>
      <c r="K3" s="705"/>
      <c r="L3" s="705"/>
      <c r="M3" s="705"/>
      <c r="N3" s="705"/>
      <c r="O3" s="705"/>
      <c r="P3" s="705"/>
      <c r="Q3" s="705"/>
      <c r="R3" s="820"/>
      <c r="S3" s="41"/>
      <c r="T3" s="41"/>
      <c r="U3" s="41"/>
    </row>
    <row r="4" spans="1:21" customFormat="1" ht="10.5" customHeight="1">
      <c r="R4" s="820"/>
    </row>
    <row r="5" spans="1:21" ht="9" customHeight="1">
      <c r="A5" s="24"/>
      <c r="B5" s="24"/>
      <c r="C5" s="24"/>
      <c r="D5" s="24"/>
      <c r="E5" s="23"/>
      <c r="F5" s="23"/>
      <c r="G5" s="23"/>
      <c r="H5" s="23"/>
      <c r="I5" s="23"/>
      <c r="J5" s="23"/>
      <c r="K5" s="23"/>
      <c r="L5" s="23"/>
      <c r="M5" s="23"/>
      <c r="N5" s="24"/>
      <c r="O5" s="24"/>
      <c r="P5" s="23"/>
      <c r="Q5" s="21"/>
      <c r="R5" s="820"/>
    </row>
    <row r="6" spans="1:21" ht="18.600000000000001" customHeight="1">
      <c r="B6" s="105"/>
      <c r="C6" s="105"/>
      <c r="D6" s="706" t="s">
        <v>803</v>
      </c>
      <c r="E6" s="706"/>
      <c r="F6" s="706"/>
      <c r="G6" s="706"/>
      <c r="H6" s="706"/>
      <c r="I6" s="706"/>
      <c r="J6" s="706"/>
      <c r="K6" s="706"/>
      <c r="L6" s="706"/>
      <c r="M6" s="706"/>
      <c r="N6" s="706"/>
      <c r="O6" s="706"/>
      <c r="R6" s="820"/>
    </row>
    <row r="7" spans="1:21" ht="5.45" customHeight="1">
      <c r="R7" s="820"/>
    </row>
    <row r="8" spans="1:21">
      <c r="A8" s="707" t="s">
        <v>933</v>
      </c>
      <c r="B8" s="707"/>
      <c r="Q8" s="32" t="s">
        <v>17</v>
      </c>
      <c r="R8" s="820"/>
    </row>
    <row r="9" spans="1:21" ht="15.75">
      <c r="A9" s="13"/>
      <c r="N9" s="775" t="s">
        <v>1132</v>
      </c>
      <c r="O9" s="775"/>
      <c r="P9" s="775"/>
      <c r="Q9" s="775"/>
      <c r="R9" s="820"/>
      <c r="S9" s="21"/>
    </row>
    <row r="10" spans="1:21" ht="37.15" customHeight="1">
      <c r="A10" s="777" t="s">
        <v>2</v>
      </c>
      <c r="B10" s="777" t="s">
        <v>3</v>
      </c>
      <c r="C10" s="688" t="s">
        <v>843</v>
      </c>
      <c r="D10" s="688"/>
      <c r="E10" s="688"/>
      <c r="F10" s="688" t="s">
        <v>815</v>
      </c>
      <c r="G10" s="688"/>
      <c r="H10" s="688"/>
      <c r="I10" s="728" t="s">
        <v>360</v>
      </c>
      <c r="J10" s="729"/>
      <c r="K10" s="816"/>
      <c r="L10" s="728" t="s">
        <v>85</v>
      </c>
      <c r="M10" s="729"/>
      <c r="N10" s="816"/>
      <c r="O10" s="817" t="s">
        <v>842</v>
      </c>
      <c r="P10" s="818"/>
      <c r="Q10" s="819"/>
      <c r="R10" s="820"/>
    </row>
    <row r="11" spans="1:21" ht="39.75" customHeight="1">
      <c r="A11" s="778"/>
      <c r="B11" s="778"/>
      <c r="C11" s="5" t="s">
        <v>104</v>
      </c>
      <c r="D11" s="5" t="s">
        <v>654</v>
      </c>
      <c r="E11" s="37" t="s">
        <v>14</v>
      </c>
      <c r="F11" s="5" t="s">
        <v>104</v>
      </c>
      <c r="G11" s="5" t="s">
        <v>655</v>
      </c>
      <c r="H11" s="37" t="s">
        <v>14</v>
      </c>
      <c r="I11" s="5" t="s">
        <v>104</v>
      </c>
      <c r="J11" s="5" t="s">
        <v>655</v>
      </c>
      <c r="K11" s="37" t="s">
        <v>14</v>
      </c>
      <c r="L11" s="5" t="s">
        <v>104</v>
      </c>
      <c r="M11" s="5" t="s">
        <v>655</v>
      </c>
      <c r="N11" s="37" t="s">
        <v>14</v>
      </c>
      <c r="O11" s="5" t="s">
        <v>221</v>
      </c>
      <c r="P11" s="5" t="s">
        <v>656</v>
      </c>
      <c r="Q11" s="5" t="s">
        <v>105</v>
      </c>
    </row>
    <row r="12" spans="1:21" s="66" customFormat="1">
      <c r="A12" s="63">
        <v>1</v>
      </c>
      <c r="B12" s="63">
        <v>2</v>
      </c>
      <c r="C12" s="63">
        <v>3</v>
      </c>
      <c r="D12" s="63">
        <v>4</v>
      </c>
      <c r="E12" s="63">
        <v>5</v>
      </c>
      <c r="F12" s="63">
        <v>6</v>
      </c>
      <c r="G12" s="63">
        <v>7</v>
      </c>
      <c r="H12" s="63">
        <v>8</v>
      </c>
      <c r="I12" s="63">
        <v>9</v>
      </c>
      <c r="J12" s="63">
        <v>10</v>
      </c>
      <c r="K12" s="63">
        <v>11</v>
      </c>
      <c r="L12" s="63">
        <v>12</v>
      </c>
      <c r="M12" s="63">
        <v>13</v>
      </c>
      <c r="N12" s="63">
        <v>14</v>
      </c>
      <c r="O12" s="63">
        <v>15</v>
      </c>
      <c r="P12" s="63">
        <v>16</v>
      </c>
      <c r="Q12" s="63">
        <v>17</v>
      </c>
    </row>
    <row r="13" spans="1:21" s="66" customFormat="1">
      <c r="A13" s="343">
        <v>1</v>
      </c>
      <c r="B13" s="146" t="s">
        <v>890</v>
      </c>
      <c r="C13" s="441">
        <v>1393.6149045000002</v>
      </c>
      <c r="D13" s="373">
        <v>926.77120200000002</v>
      </c>
      <c r="E13" s="441">
        <f>SUM(C13:D13)</f>
        <v>2320.3861065000001</v>
      </c>
      <c r="F13" s="441">
        <v>47.569071571830165</v>
      </c>
      <c r="G13" s="36">
        <v>31.712800312321818</v>
      </c>
      <c r="H13" s="441">
        <f>SUM(F13:G13)</f>
        <v>79.281871884151982</v>
      </c>
      <c r="I13" s="441">
        <v>1178.2113851143358</v>
      </c>
      <c r="J13" s="422">
        <v>787.64147103917946</v>
      </c>
      <c r="K13" s="441">
        <f>SUM(I13:J13)</f>
        <v>1965.8528561535154</v>
      </c>
      <c r="L13" s="422">
        <v>1041.5873449975418</v>
      </c>
      <c r="M13" s="422">
        <v>692.6611437339709</v>
      </c>
      <c r="N13" s="441">
        <f>SUM(L13:M13)</f>
        <v>1734.2484887315127</v>
      </c>
      <c r="O13" s="441">
        <f>F13+I13-L13</f>
        <v>184.19311168862419</v>
      </c>
      <c r="P13" s="441">
        <f>G13+J13-M13</f>
        <v>126.69312761753042</v>
      </c>
      <c r="Q13" s="441">
        <f>SUM(O13:P13)</f>
        <v>310.88623930615461</v>
      </c>
      <c r="U13" s="440"/>
    </row>
    <row r="14" spans="1:21" s="66" customFormat="1">
      <c r="A14" s="343">
        <v>2</v>
      </c>
      <c r="B14" s="146" t="s">
        <v>891</v>
      </c>
      <c r="C14" s="441">
        <v>897.01734850000014</v>
      </c>
      <c r="D14" s="373">
        <v>596.52766600000007</v>
      </c>
      <c r="E14" s="441">
        <f t="shared" ref="E14:E51" si="0">SUM(C14:D14)</f>
        <v>1493.5450145000002</v>
      </c>
      <c r="F14" s="441">
        <v>36.200543644068183</v>
      </c>
      <c r="G14" s="36">
        <v>24.133649669982105</v>
      </c>
      <c r="H14" s="441">
        <f t="shared" ref="H14:H51" si="1">SUM(F14:G14)</f>
        <v>60.334193314050289</v>
      </c>
      <c r="I14" s="441">
        <v>896.63075732652055</v>
      </c>
      <c r="J14" s="422">
        <v>599.40034119986592</v>
      </c>
      <c r="K14" s="441">
        <f t="shared" ref="K14:K51" si="2">SUM(I14:J14)</f>
        <v>1496.0310985263864</v>
      </c>
      <c r="L14" s="422">
        <v>792.65848366949569</v>
      </c>
      <c r="M14" s="422">
        <v>527.11968726362204</v>
      </c>
      <c r="N14" s="441">
        <f t="shared" ref="N14:N51" si="3">SUM(L14:M14)</f>
        <v>1319.7781709331177</v>
      </c>
      <c r="O14" s="441">
        <f t="shared" ref="O14:O51" si="4">F14+I14-L14</f>
        <v>140.172817301093</v>
      </c>
      <c r="P14" s="441">
        <f t="shared" ref="P14:P51" si="5">G14+J14-M14</f>
        <v>96.414303606225985</v>
      </c>
      <c r="Q14" s="441">
        <f t="shared" ref="Q14:Q51" si="6">SUM(O14:P14)</f>
        <v>236.58712090731899</v>
      </c>
      <c r="U14" s="440"/>
    </row>
    <row r="15" spans="1:21" s="66" customFormat="1">
      <c r="A15" s="343">
        <v>3</v>
      </c>
      <c r="B15" s="146" t="s">
        <v>892</v>
      </c>
      <c r="C15" s="441">
        <v>833.97505100000012</v>
      </c>
      <c r="D15" s="373">
        <v>554.60375599999998</v>
      </c>
      <c r="E15" s="441">
        <f t="shared" si="0"/>
        <v>1388.5788070000001</v>
      </c>
      <c r="F15" s="441">
        <v>30.547754220173658</v>
      </c>
      <c r="G15" s="36">
        <v>20.365187142062371</v>
      </c>
      <c r="H15" s="441">
        <f t="shared" si="1"/>
        <v>50.912941362236026</v>
      </c>
      <c r="I15" s="441">
        <v>756.62001848270177</v>
      </c>
      <c r="J15" s="422">
        <v>505.80414850118939</v>
      </c>
      <c r="K15" s="441">
        <f t="shared" si="2"/>
        <v>1262.4241669838912</v>
      </c>
      <c r="L15" s="422">
        <v>668.88322942738409</v>
      </c>
      <c r="M15" s="422">
        <v>444.81009810718012</v>
      </c>
      <c r="N15" s="441">
        <f t="shared" si="3"/>
        <v>1113.6933275345641</v>
      </c>
      <c r="O15" s="441">
        <f t="shared" si="4"/>
        <v>118.28454327549139</v>
      </c>
      <c r="P15" s="441">
        <f t="shared" si="5"/>
        <v>81.359237536071646</v>
      </c>
      <c r="Q15" s="441">
        <f t="shared" si="6"/>
        <v>199.64378081156303</v>
      </c>
      <c r="U15" s="440"/>
    </row>
    <row r="16" spans="1:21" s="66" customFormat="1">
      <c r="A16" s="343">
        <v>4</v>
      </c>
      <c r="B16" s="146" t="s">
        <v>893</v>
      </c>
      <c r="C16" s="441">
        <v>624.59761000000003</v>
      </c>
      <c r="D16" s="373">
        <v>415.36516000000006</v>
      </c>
      <c r="E16" s="441">
        <f t="shared" si="0"/>
        <v>1039.9627700000001</v>
      </c>
      <c r="F16" s="441">
        <v>22.705899198993109</v>
      </c>
      <c r="G16" s="36">
        <v>15.137253756055882</v>
      </c>
      <c r="H16" s="441">
        <f t="shared" si="1"/>
        <v>37.843152955048993</v>
      </c>
      <c r="I16" s="441">
        <v>562.38955400076759</v>
      </c>
      <c r="J16" s="422">
        <v>375.95950841593429</v>
      </c>
      <c r="K16" s="441">
        <f t="shared" si="2"/>
        <v>938.34906241670183</v>
      </c>
      <c r="L16" s="422">
        <v>497.17550671025487</v>
      </c>
      <c r="M16" s="422">
        <v>330.62319935168682</v>
      </c>
      <c r="N16" s="441">
        <f t="shared" si="3"/>
        <v>827.79870606194163</v>
      </c>
      <c r="O16" s="441">
        <f t="shared" si="4"/>
        <v>87.919946489505776</v>
      </c>
      <c r="P16" s="441">
        <f t="shared" si="5"/>
        <v>60.473562820303357</v>
      </c>
      <c r="Q16" s="441">
        <f t="shared" si="6"/>
        <v>148.39350930980913</v>
      </c>
      <c r="U16" s="440"/>
    </row>
    <row r="17" spans="1:21" s="66" customFormat="1">
      <c r="A17" s="343">
        <v>5</v>
      </c>
      <c r="B17" s="146" t="s">
        <v>894</v>
      </c>
      <c r="C17" s="441">
        <v>1045.6233970000001</v>
      </c>
      <c r="D17" s="373">
        <v>695.35253200000022</v>
      </c>
      <c r="E17" s="441">
        <f t="shared" si="0"/>
        <v>1740.9759290000002</v>
      </c>
      <c r="F17" s="441">
        <v>39.401584768710052</v>
      </c>
      <c r="G17" s="36">
        <v>26.267765227319661</v>
      </c>
      <c r="H17" s="441">
        <f t="shared" si="1"/>
        <v>65.669349996029709</v>
      </c>
      <c r="I17" s="441">
        <v>975.91553150121103</v>
      </c>
      <c r="J17" s="422">
        <v>652.40474006702743</v>
      </c>
      <c r="K17" s="441">
        <f t="shared" si="2"/>
        <v>1628.3202715682385</v>
      </c>
      <c r="L17" s="422">
        <v>862.74948641713218</v>
      </c>
      <c r="M17" s="422">
        <v>573.73237703708048</v>
      </c>
      <c r="N17" s="441">
        <f t="shared" si="3"/>
        <v>1436.4818634542125</v>
      </c>
      <c r="O17" s="441">
        <f t="shared" si="4"/>
        <v>152.56762985278897</v>
      </c>
      <c r="P17" s="441">
        <f t="shared" si="5"/>
        <v>104.94012825726657</v>
      </c>
      <c r="Q17" s="441">
        <f t="shared" si="6"/>
        <v>257.50775811005553</v>
      </c>
      <c r="U17" s="440"/>
    </row>
    <row r="18" spans="1:21" s="66" customFormat="1">
      <c r="A18" s="343">
        <v>6</v>
      </c>
      <c r="B18" s="146" t="s">
        <v>895</v>
      </c>
      <c r="C18" s="441">
        <v>652.875314</v>
      </c>
      <c r="D18" s="373">
        <v>434.17018400000001</v>
      </c>
      <c r="E18" s="441">
        <f t="shared" si="0"/>
        <v>1087.045498</v>
      </c>
      <c r="F18" s="441">
        <v>23.726490997149316</v>
      </c>
      <c r="G18" s="36">
        <v>15.817659554798903</v>
      </c>
      <c r="H18" s="441">
        <f t="shared" si="1"/>
        <v>39.544150551948221</v>
      </c>
      <c r="I18" s="441">
        <v>587.66801406754007</v>
      </c>
      <c r="J18" s="422">
        <v>392.85854662598206</v>
      </c>
      <c r="K18" s="441">
        <f t="shared" si="2"/>
        <v>980.52656069352213</v>
      </c>
      <c r="L18" s="422">
        <v>519.52270555693792</v>
      </c>
      <c r="M18" s="422">
        <v>345.48441167349654</v>
      </c>
      <c r="N18" s="441">
        <f t="shared" si="3"/>
        <v>865.00711723043446</v>
      </c>
      <c r="O18" s="441">
        <f t="shared" si="4"/>
        <v>91.871799507751462</v>
      </c>
      <c r="P18" s="441">
        <f t="shared" si="5"/>
        <v>63.191794507284442</v>
      </c>
      <c r="Q18" s="441">
        <f t="shared" si="6"/>
        <v>155.0635940150359</v>
      </c>
      <c r="U18" s="440"/>
    </row>
    <row r="19" spans="1:21" s="66" customFormat="1">
      <c r="A19" s="343">
        <v>7</v>
      </c>
      <c r="B19" s="146" t="s">
        <v>896</v>
      </c>
      <c r="C19" s="441">
        <v>1216.2473505</v>
      </c>
      <c r="D19" s="373">
        <v>808.81957799999998</v>
      </c>
      <c r="E19" s="441">
        <f t="shared" si="0"/>
        <v>2025.0669284999999</v>
      </c>
      <c r="F19" s="441">
        <v>47.255735967827675</v>
      </c>
      <c r="G19" s="36">
        <v>31.503955082316882</v>
      </c>
      <c r="H19" s="441">
        <f t="shared" si="1"/>
        <v>78.759691050144554</v>
      </c>
      <c r="I19" s="441">
        <v>1170.4505530484848</v>
      </c>
      <c r="J19" s="422">
        <v>782.45444363823776</v>
      </c>
      <c r="K19" s="441">
        <f t="shared" si="2"/>
        <v>1952.9049966867226</v>
      </c>
      <c r="L19" s="422">
        <v>1034.7264501118104</v>
      </c>
      <c r="M19" s="422">
        <v>688.09961102623333</v>
      </c>
      <c r="N19" s="441">
        <f t="shared" si="3"/>
        <v>1722.8260611380438</v>
      </c>
      <c r="O19" s="441">
        <f t="shared" si="4"/>
        <v>182.979838904502</v>
      </c>
      <c r="P19" s="441">
        <f t="shared" si="5"/>
        <v>125.85878769432134</v>
      </c>
      <c r="Q19" s="441">
        <f t="shared" si="6"/>
        <v>308.83862659882334</v>
      </c>
      <c r="U19" s="440"/>
    </row>
    <row r="20" spans="1:21" s="66" customFormat="1">
      <c r="A20" s="343">
        <v>8</v>
      </c>
      <c r="B20" s="146" t="s">
        <v>897</v>
      </c>
      <c r="C20" s="441">
        <v>330.69313549999998</v>
      </c>
      <c r="D20" s="373">
        <v>219.91503800000001</v>
      </c>
      <c r="E20" s="441">
        <f t="shared" si="0"/>
        <v>550.60817350000002</v>
      </c>
      <c r="F20" s="441">
        <v>12.133159149816137</v>
      </c>
      <c r="G20" s="36">
        <v>8.088797680672533</v>
      </c>
      <c r="H20" s="441">
        <f t="shared" si="1"/>
        <v>20.221956830488672</v>
      </c>
      <c r="I20" s="441">
        <v>300.51934535092181</v>
      </c>
      <c r="J20" s="422">
        <v>200.89908306419014</v>
      </c>
      <c r="K20" s="441">
        <f t="shared" si="2"/>
        <v>501.41842841511198</v>
      </c>
      <c r="L20" s="422">
        <v>265.67146693637682</v>
      </c>
      <c r="M20" s="422">
        <v>176.67300893483045</v>
      </c>
      <c r="N20" s="441">
        <f t="shared" si="3"/>
        <v>442.34447587120724</v>
      </c>
      <c r="O20" s="441">
        <f t="shared" si="4"/>
        <v>46.981037564361145</v>
      </c>
      <c r="P20" s="441">
        <f t="shared" si="5"/>
        <v>32.31487181003223</v>
      </c>
      <c r="Q20" s="441">
        <f t="shared" si="6"/>
        <v>79.295909374393375</v>
      </c>
      <c r="U20" s="440"/>
    </row>
    <row r="21" spans="1:21" s="66" customFormat="1">
      <c r="A21" s="343">
        <v>9</v>
      </c>
      <c r="B21" s="146" t="s">
        <v>898</v>
      </c>
      <c r="C21" s="441">
        <v>232.07661750000003</v>
      </c>
      <c r="D21" s="373">
        <v>154.33383000000001</v>
      </c>
      <c r="E21" s="441">
        <f t="shared" si="0"/>
        <v>386.41044750000003</v>
      </c>
      <c r="F21" s="441">
        <v>9.2247343556465804</v>
      </c>
      <c r="G21" s="36">
        <v>6.1498473730931815</v>
      </c>
      <c r="H21" s="441">
        <f t="shared" si="1"/>
        <v>15.374581728739763</v>
      </c>
      <c r="I21" s="441">
        <v>228.48221929381666</v>
      </c>
      <c r="J21" s="422">
        <v>152.74194596203756</v>
      </c>
      <c r="K21" s="441">
        <f t="shared" si="2"/>
        <v>381.22416525585425</v>
      </c>
      <c r="L21" s="422">
        <v>201.98768334792328</v>
      </c>
      <c r="M21" s="422">
        <v>134.32305798554711</v>
      </c>
      <c r="N21" s="441">
        <f t="shared" si="3"/>
        <v>336.31074133347039</v>
      </c>
      <c r="O21" s="441">
        <f t="shared" si="4"/>
        <v>35.71927030153995</v>
      </c>
      <c r="P21" s="441">
        <f t="shared" si="5"/>
        <v>24.568735349583648</v>
      </c>
      <c r="Q21" s="441">
        <f t="shared" si="6"/>
        <v>60.288005651123598</v>
      </c>
      <c r="U21" s="440"/>
    </row>
    <row r="22" spans="1:21" s="66" customFormat="1">
      <c r="A22" s="343">
        <v>10</v>
      </c>
      <c r="B22" s="146" t="s">
        <v>899</v>
      </c>
      <c r="C22" s="441">
        <v>692.04348850000008</v>
      </c>
      <c r="D22" s="373">
        <v>460.21750600000001</v>
      </c>
      <c r="E22" s="441">
        <f t="shared" si="0"/>
        <v>1152.2609945000002</v>
      </c>
      <c r="F22" s="441">
        <v>26.783136858656345</v>
      </c>
      <c r="G22" s="36">
        <v>17.855495096866537</v>
      </c>
      <c r="H22" s="441">
        <f t="shared" si="1"/>
        <v>44.638631955522882</v>
      </c>
      <c r="I22" s="441">
        <v>663.37634377189568</v>
      </c>
      <c r="J22" s="422">
        <v>443.47166714143623</v>
      </c>
      <c r="K22" s="441">
        <f t="shared" si="2"/>
        <v>1106.848010913332</v>
      </c>
      <c r="L22" s="422">
        <v>586.45198423073532</v>
      </c>
      <c r="M22" s="422">
        <v>389.99418322974299</v>
      </c>
      <c r="N22" s="441">
        <f t="shared" si="3"/>
        <v>976.44616746047836</v>
      </c>
      <c r="O22" s="441">
        <f t="shared" si="4"/>
        <v>103.7074963998167</v>
      </c>
      <c r="P22" s="441">
        <f t="shared" si="5"/>
        <v>71.332979008559789</v>
      </c>
      <c r="Q22" s="441">
        <f t="shared" si="6"/>
        <v>175.04047540837649</v>
      </c>
      <c r="U22" s="440"/>
    </row>
    <row r="23" spans="1:21" s="66" customFormat="1">
      <c r="A23" s="343">
        <v>11</v>
      </c>
      <c r="B23" s="146" t="s">
        <v>900</v>
      </c>
      <c r="C23" s="441">
        <v>1089.6394600000001</v>
      </c>
      <c r="D23" s="373">
        <v>724.62376000000017</v>
      </c>
      <c r="E23" s="441">
        <f t="shared" si="0"/>
        <v>1814.2632200000003</v>
      </c>
      <c r="F23" s="441">
        <v>40.71432308277415</v>
      </c>
      <c r="G23" s="36">
        <v>27.142976524974909</v>
      </c>
      <c r="H23" s="441">
        <f t="shared" si="1"/>
        <v>67.857299607749056</v>
      </c>
      <c r="I23" s="441">
        <v>1008.4300031147804</v>
      </c>
      <c r="J23" s="422">
        <v>674.14210501639286</v>
      </c>
      <c r="K23" s="441">
        <f t="shared" si="2"/>
        <v>1682.5721081311733</v>
      </c>
      <c r="L23" s="422">
        <v>891.49361721560456</v>
      </c>
      <c r="M23" s="422">
        <v>592.84847061672042</v>
      </c>
      <c r="N23" s="441">
        <f t="shared" si="3"/>
        <v>1484.342087832325</v>
      </c>
      <c r="O23" s="441">
        <f t="shared" si="4"/>
        <v>157.65070898195006</v>
      </c>
      <c r="P23" s="441">
        <f t="shared" si="5"/>
        <v>108.43661092464731</v>
      </c>
      <c r="Q23" s="441">
        <f t="shared" si="6"/>
        <v>266.08731990659737</v>
      </c>
      <c r="U23" s="440"/>
    </row>
    <row r="24" spans="1:21" s="66" customFormat="1">
      <c r="A24" s="343">
        <v>12</v>
      </c>
      <c r="B24" s="146" t="s">
        <v>901</v>
      </c>
      <c r="C24" s="441">
        <v>1645.2805460000002</v>
      </c>
      <c r="D24" s="373">
        <v>1094.1319760000001</v>
      </c>
      <c r="E24" s="441">
        <f t="shared" si="0"/>
        <v>2739.4125220000005</v>
      </c>
      <c r="F24" s="441">
        <v>63.634644980334009</v>
      </c>
      <c r="G24" s="36">
        <v>42.422935949476994</v>
      </c>
      <c r="H24" s="441">
        <f t="shared" si="1"/>
        <v>106.057580929811</v>
      </c>
      <c r="I24" s="441">
        <v>1576.1304714624214</v>
      </c>
      <c r="J24" s="422">
        <v>1053.6459520436647</v>
      </c>
      <c r="K24" s="441">
        <f t="shared" si="2"/>
        <v>2629.7764235060858</v>
      </c>
      <c r="L24" s="422">
        <v>1393.3641907398101</v>
      </c>
      <c r="M24" s="422">
        <v>926.58860289611403</v>
      </c>
      <c r="N24" s="441">
        <f t="shared" si="3"/>
        <v>2319.9527936359241</v>
      </c>
      <c r="O24" s="441">
        <f t="shared" si="4"/>
        <v>246.40092570294541</v>
      </c>
      <c r="P24" s="441">
        <f t="shared" si="5"/>
        <v>169.48028509702772</v>
      </c>
      <c r="Q24" s="441">
        <f t="shared" si="6"/>
        <v>415.88121079997313</v>
      </c>
      <c r="U24" s="440"/>
    </row>
    <row r="25" spans="1:21" s="66" customFormat="1">
      <c r="A25" s="343">
        <v>13</v>
      </c>
      <c r="B25" s="146" t="s">
        <v>902</v>
      </c>
      <c r="C25" s="441">
        <v>1128.6299115000002</v>
      </c>
      <c r="D25" s="373">
        <v>750.55289400000004</v>
      </c>
      <c r="E25" s="441">
        <f t="shared" si="0"/>
        <v>1879.1828055000001</v>
      </c>
      <c r="F25" s="441">
        <v>35.756802364044468</v>
      </c>
      <c r="G25" s="36">
        <v>23.837927004152668</v>
      </c>
      <c r="H25" s="441">
        <f t="shared" si="1"/>
        <v>59.594729368197136</v>
      </c>
      <c r="I25" s="441">
        <v>885.63998094822443</v>
      </c>
      <c r="J25" s="422">
        <v>592.05556454061195</v>
      </c>
      <c r="K25" s="441">
        <f t="shared" si="2"/>
        <v>1477.6955454888364</v>
      </c>
      <c r="L25" s="422">
        <v>782.94218510714541</v>
      </c>
      <c r="M25" s="422">
        <v>520.66060456123807</v>
      </c>
      <c r="N25" s="441">
        <f t="shared" si="3"/>
        <v>1303.6027896683836</v>
      </c>
      <c r="O25" s="441">
        <f t="shared" si="4"/>
        <v>138.45459820512349</v>
      </c>
      <c r="P25" s="441">
        <f t="shared" si="5"/>
        <v>95.232886983526555</v>
      </c>
      <c r="Q25" s="441">
        <f t="shared" si="6"/>
        <v>233.68748518865004</v>
      </c>
      <c r="U25" s="440"/>
    </row>
    <row r="26" spans="1:21" s="66" customFormat="1">
      <c r="A26" s="343">
        <v>14</v>
      </c>
      <c r="B26" s="146" t="s">
        <v>903</v>
      </c>
      <c r="C26" s="441">
        <v>914.56255800000008</v>
      </c>
      <c r="D26" s="373">
        <v>608.19544800000006</v>
      </c>
      <c r="E26" s="441">
        <f t="shared" si="0"/>
        <v>1522.758006</v>
      </c>
      <c r="F26" s="441">
        <v>34.620201473991699</v>
      </c>
      <c r="G26" s="36">
        <v>23.080142865342772</v>
      </c>
      <c r="H26" s="441">
        <f t="shared" si="1"/>
        <v>57.700344339334471</v>
      </c>
      <c r="I26" s="441">
        <v>857.48815740529255</v>
      </c>
      <c r="J26" s="422">
        <v>573.23470331283568</v>
      </c>
      <c r="K26" s="441">
        <f t="shared" si="2"/>
        <v>1430.7228607181282</v>
      </c>
      <c r="L26" s="422">
        <v>758.05481471556141</v>
      </c>
      <c r="M26" s="422">
        <v>504.10931854668877</v>
      </c>
      <c r="N26" s="441">
        <f t="shared" si="3"/>
        <v>1262.1641332622503</v>
      </c>
      <c r="O26" s="441">
        <f t="shared" si="4"/>
        <v>134.05354416372279</v>
      </c>
      <c r="P26" s="441">
        <f t="shared" si="5"/>
        <v>92.205527631489645</v>
      </c>
      <c r="Q26" s="441">
        <f t="shared" si="6"/>
        <v>226.25907179521244</v>
      </c>
      <c r="U26" s="440"/>
    </row>
    <row r="27" spans="1:21" s="66" customFormat="1">
      <c r="A27" s="343">
        <v>15</v>
      </c>
      <c r="B27" s="146" t="s">
        <v>904</v>
      </c>
      <c r="C27" s="441">
        <v>1673.1238160000003</v>
      </c>
      <c r="D27" s="373">
        <v>1112.6480960000001</v>
      </c>
      <c r="E27" s="441">
        <f t="shared" si="0"/>
        <v>2785.7719120000002</v>
      </c>
      <c r="F27" s="441">
        <v>60.837755452180268</v>
      </c>
      <c r="G27" s="36">
        <v>40.558605406670551</v>
      </c>
      <c r="H27" s="441">
        <f t="shared" si="1"/>
        <v>101.39636085885081</v>
      </c>
      <c r="I27" s="441">
        <v>1506.8558992227302</v>
      </c>
      <c r="J27" s="422">
        <v>1007.3421240380126</v>
      </c>
      <c r="K27" s="441">
        <f t="shared" si="2"/>
        <v>2514.198023260743</v>
      </c>
      <c r="L27" s="422">
        <v>1332.1226183983763</v>
      </c>
      <c r="M27" s="422">
        <v>885.86847369400323</v>
      </c>
      <c r="N27" s="441">
        <f t="shared" si="3"/>
        <v>2217.9910920923794</v>
      </c>
      <c r="O27" s="441">
        <f t="shared" si="4"/>
        <v>235.57103627653419</v>
      </c>
      <c r="P27" s="441">
        <f t="shared" si="5"/>
        <v>162.03225575067984</v>
      </c>
      <c r="Q27" s="441">
        <f t="shared" si="6"/>
        <v>397.60329202721402</v>
      </c>
      <c r="U27" s="440"/>
    </row>
    <row r="28" spans="1:21" s="66" customFormat="1">
      <c r="A28" s="343">
        <v>16</v>
      </c>
      <c r="B28" s="146" t="s">
        <v>905</v>
      </c>
      <c r="C28" s="441">
        <v>1359.9857634999998</v>
      </c>
      <c r="D28" s="373">
        <v>904.40740599999992</v>
      </c>
      <c r="E28" s="441">
        <f t="shared" si="0"/>
        <v>2264.3931694999997</v>
      </c>
      <c r="F28" s="441">
        <v>50.125127847893999</v>
      </c>
      <c r="G28" s="36">
        <v>33.41671380885262</v>
      </c>
      <c r="H28" s="441">
        <f t="shared" si="1"/>
        <v>83.541841656746612</v>
      </c>
      <c r="I28" s="441">
        <v>1241.5208949689445</v>
      </c>
      <c r="J28" s="422">
        <v>829.96106816443171</v>
      </c>
      <c r="K28" s="441">
        <f t="shared" si="2"/>
        <v>2071.4819631333762</v>
      </c>
      <c r="L28" s="422">
        <v>1097.5555567426338</v>
      </c>
      <c r="M28" s="422">
        <v>729.87749358977976</v>
      </c>
      <c r="N28" s="441">
        <f t="shared" si="3"/>
        <v>1827.4330503324136</v>
      </c>
      <c r="O28" s="441">
        <f t="shared" si="4"/>
        <v>194.09046607420464</v>
      </c>
      <c r="P28" s="441">
        <f t="shared" si="5"/>
        <v>133.50028838350454</v>
      </c>
      <c r="Q28" s="441">
        <f t="shared" si="6"/>
        <v>327.59075445770918</v>
      </c>
      <c r="U28" s="440"/>
    </row>
    <row r="29" spans="1:21" s="66" customFormat="1">
      <c r="A29" s="343">
        <v>17</v>
      </c>
      <c r="B29" s="146" t="s">
        <v>906</v>
      </c>
      <c r="C29" s="441">
        <v>297.42931399999998</v>
      </c>
      <c r="D29" s="373">
        <v>197.79418400000003</v>
      </c>
      <c r="E29" s="441">
        <f t="shared" si="0"/>
        <v>495.22349800000001</v>
      </c>
      <c r="F29" s="441">
        <v>12.204537723275077</v>
      </c>
      <c r="G29" s="36">
        <v>8.1363534330232365</v>
      </c>
      <c r="H29" s="441">
        <f t="shared" si="1"/>
        <v>20.340891156298312</v>
      </c>
      <c r="I29" s="441">
        <v>302.28728079981016</v>
      </c>
      <c r="J29" s="422">
        <v>202.08021126381274</v>
      </c>
      <c r="K29" s="441">
        <f t="shared" si="2"/>
        <v>504.36749206362288</v>
      </c>
      <c r="L29" s="422">
        <v>267.23439461947328</v>
      </c>
      <c r="M29" s="422">
        <v>177.71170692081594</v>
      </c>
      <c r="N29" s="441">
        <f t="shared" si="3"/>
        <v>444.94610154028919</v>
      </c>
      <c r="O29" s="441">
        <f t="shared" si="4"/>
        <v>47.257423903611937</v>
      </c>
      <c r="P29" s="441">
        <f t="shared" si="5"/>
        <v>32.504857776020032</v>
      </c>
      <c r="Q29" s="441">
        <f t="shared" si="6"/>
        <v>79.762281679631968</v>
      </c>
      <c r="U29" s="440"/>
    </row>
    <row r="30" spans="1:21" s="66" customFormat="1">
      <c r="A30" s="343">
        <v>18</v>
      </c>
      <c r="B30" s="146" t="s">
        <v>907</v>
      </c>
      <c r="C30" s="441">
        <v>983.37097949999998</v>
      </c>
      <c r="D30" s="373">
        <v>653.95390200000008</v>
      </c>
      <c r="E30" s="441">
        <f t="shared" si="0"/>
        <v>1637.3248815000002</v>
      </c>
      <c r="F30" s="441">
        <v>40.533839761997882</v>
      </c>
      <c r="G30" s="36">
        <v>27.022536575472159</v>
      </c>
      <c r="H30" s="441">
        <f t="shared" si="1"/>
        <v>67.556376337470041</v>
      </c>
      <c r="I30" s="441">
        <v>1003.9597139891932</v>
      </c>
      <c r="J30" s="422">
        <v>671.15077350154786</v>
      </c>
      <c r="K30" s="441">
        <f t="shared" si="2"/>
        <v>1675.110487490741</v>
      </c>
      <c r="L30" s="422">
        <v>887.54169768697091</v>
      </c>
      <c r="M30" s="422">
        <v>590.21785861297928</v>
      </c>
      <c r="N30" s="441">
        <f t="shared" si="3"/>
        <v>1477.7595562999502</v>
      </c>
      <c r="O30" s="441">
        <f t="shared" si="4"/>
        <v>156.95185606422012</v>
      </c>
      <c r="P30" s="441">
        <f t="shared" si="5"/>
        <v>107.95545146404072</v>
      </c>
      <c r="Q30" s="441">
        <f t="shared" si="6"/>
        <v>264.90730752826084</v>
      </c>
      <c r="U30" s="440"/>
    </row>
    <row r="31" spans="1:21" s="66" customFormat="1">
      <c r="A31" s="343">
        <v>19</v>
      </c>
      <c r="B31" s="146" t="s">
        <v>908</v>
      </c>
      <c r="C31" s="441">
        <v>1936.4895550000001</v>
      </c>
      <c r="D31" s="373">
        <v>1287.7895799999999</v>
      </c>
      <c r="E31" s="441">
        <f t="shared" si="0"/>
        <v>3224.2791349999998</v>
      </c>
      <c r="F31" s="441">
        <v>84.453597286091536</v>
      </c>
      <c r="G31" s="36">
        <v>56.30229299629503</v>
      </c>
      <c r="H31" s="441">
        <f t="shared" si="1"/>
        <v>140.75589028238656</v>
      </c>
      <c r="I31" s="441">
        <v>2091.7833068505674</v>
      </c>
      <c r="J31" s="422">
        <v>1398.3634507751221</v>
      </c>
      <c r="K31" s="441">
        <f t="shared" si="2"/>
        <v>3490.1467576256896</v>
      </c>
      <c r="L31" s="422">
        <v>1849.2225150932727</v>
      </c>
      <c r="M31" s="422">
        <v>1229.7372126581408</v>
      </c>
      <c r="N31" s="441">
        <f t="shared" si="3"/>
        <v>3078.9597277514135</v>
      </c>
      <c r="O31" s="441">
        <f t="shared" si="4"/>
        <v>327.01438904338647</v>
      </c>
      <c r="P31" s="441">
        <f t="shared" si="5"/>
        <v>224.92853111327645</v>
      </c>
      <c r="Q31" s="441">
        <f t="shared" si="6"/>
        <v>551.94292015666292</v>
      </c>
      <c r="U31" s="440"/>
    </row>
    <row r="32" spans="1:21" s="66" customFormat="1">
      <c r="A32" s="343">
        <v>20</v>
      </c>
      <c r="B32" s="146" t="s">
        <v>909</v>
      </c>
      <c r="C32" s="441">
        <v>1248.9385090000001</v>
      </c>
      <c r="D32" s="373">
        <v>830.55960400000004</v>
      </c>
      <c r="E32" s="441">
        <f t="shared" si="0"/>
        <v>2079.4981130000001</v>
      </c>
      <c r="F32" s="441">
        <v>55.881594043337238</v>
      </c>
      <c r="G32" s="36">
        <v>37.254307751487318</v>
      </c>
      <c r="H32" s="441">
        <f t="shared" si="1"/>
        <v>93.135901794824548</v>
      </c>
      <c r="I32" s="441">
        <v>1384.0995450326857</v>
      </c>
      <c r="J32" s="422">
        <v>925.2742574274248</v>
      </c>
      <c r="K32" s="441">
        <f t="shared" si="2"/>
        <v>2309.3738024601107</v>
      </c>
      <c r="L32" s="422">
        <v>1223.6009501665094</v>
      </c>
      <c r="M32" s="422">
        <v>813.69702965449926</v>
      </c>
      <c r="N32" s="441">
        <f t="shared" si="3"/>
        <v>2037.2979798210085</v>
      </c>
      <c r="O32" s="441">
        <f t="shared" si="4"/>
        <v>216.38018890951344</v>
      </c>
      <c r="P32" s="441">
        <f t="shared" si="5"/>
        <v>148.83153552441286</v>
      </c>
      <c r="Q32" s="441">
        <f t="shared" si="6"/>
        <v>365.21172443392629</v>
      </c>
      <c r="U32" s="440"/>
    </row>
    <row r="33" spans="1:21" s="66" customFormat="1">
      <c r="A33" s="343">
        <v>21</v>
      </c>
      <c r="B33" s="146" t="s">
        <v>910</v>
      </c>
      <c r="C33" s="441">
        <v>1345.6494415</v>
      </c>
      <c r="D33" s="373">
        <v>894.87357400000008</v>
      </c>
      <c r="E33" s="441">
        <f t="shared" si="0"/>
        <v>2240.5230154999999</v>
      </c>
      <c r="F33" s="441">
        <v>50.022747077563359</v>
      </c>
      <c r="G33" s="36">
        <v>33.348457540412483</v>
      </c>
      <c r="H33" s="441">
        <f t="shared" si="1"/>
        <v>83.371204617975849</v>
      </c>
      <c r="I33" s="441">
        <v>1238.9850836689868</v>
      </c>
      <c r="J33" s="422">
        <v>828.26580735011169</v>
      </c>
      <c r="K33" s="441">
        <f t="shared" si="2"/>
        <v>2067.2508910190986</v>
      </c>
      <c r="L33" s="422">
        <v>1095.3137952109532</v>
      </c>
      <c r="M33" s="422">
        <v>728.38666135487347</v>
      </c>
      <c r="N33" s="441">
        <f t="shared" si="3"/>
        <v>1823.7004565658267</v>
      </c>
      <c r="O33" s="441">
        <f t="shared" si="4"/>
        <v>193.69403553559687</v>
      </c>
      <c r="P33" s="441">
        <f t="shared" si="5"/>
        <v>133.2276035356507</v>
      </c>
      <c r="Q33" s="441">
        <f t="shared" si="6"/>
        <v>326.92163907124757</v>
      </c>
      <c r="U33" s="440"/>
    </row>
    <row r="34" spans="1:21" s="66" customFormat="1">
      <c r="A34" s="343">
        <v>22</v>
      </c>
      <c r="B34" s="146" t="s">
        <v>911</v>
      </c>
      <c r="C34" s="441">
        <v>1748.715332</v>
      </c>
      <c r="D34" s="373">
        <v>1162.9173920000001</v>
      </c>
      <c r="E34" s="441">
        <f t="shared" si="0"/>
        <v>2911.6327240000001</v>
      </c>
      <c r="F34" s="441">
        <v>63.649413077232047</v>
      </c>
      <c r="G34" s="36">
        <v>42.433013602938424</v>
      </c>
      <c r="H34" s="441">
        <f t="shared" si="1"/>
        <v>106.08242668017047</v>
      </c>
      <c r="I34" s="441">
        <v>1576.4962540881234</v>
      </c>
      <c r="J34" s="422">
        <v>1053.8962477513539</v>
      </c>
      <c r="K34" s="441">
        <f t="shared" si="2"/>
        <v>2630.3925018394775</v>
      </c>
      <c r="L34" s="422">
        <v>1393.6875576320033</v>
      </c>
      <c r="M34" s="422">
        <v>926.80871587585739</v>
      </c>
      <c r="N34" s="441">
        <f t="shared" si="3"/>
        <v>2320.4962735078607</v>
      </c>
      <c r="O34" s="441">
        <f t="shared" si="4"/>
        <v>246.45810953335217</v>
      </c>
      <c r="P34" s="441">
        <f t="shared" si="5"/>
        <v>169.520545478435</v>
      </c>
      <c r="Q34" s="441">
        <f t="shared" si="6"/>
        <v>415.97865501178717</v>
      </c>
      <c r="U34" s="440"/>
    </row>
    <row r="35" spans="1:21" s="66" customFormat="1">
      <c r="A35" s="343">
        <v>23</v>
      </c>
      <c r="B35" s="146" t="s">
        <v>912</v>
      </c>
      <c r="C35" s="441">
        <v>1426.7997380000002</v>
      </c>
      <c r="D35" s="373">
        <v>948.83952799999997</v>
      </c>
      <c r="E35" s="441">
        <f t="shared" si="0"/>
        <v>2375.6392660000001</v>
      </c>
      <c r="F35" s="441">
        <v>55.289844711019292</v>
      </c>
      <c r="G35" s="36">
        <v>36.859901562896333</v>
      </c>
      <c r="H35" s="441">
        <f t="shared" si="1"/>
        <v>92.149746273915625</v>
      </c>
      <c r="I35" s="441">
        <v>1369.442841056069</v>
      </c>
      <c r="J35" s="422">
        <v>915.47850720955262</v>
      </c>
      <c r="K35" s="441">
        <f t="shared" si="2"/>
        <v>2284.9213482656214</v>
      </c>
      <c r="L35" s="422">
        <v>1210.6438207631659</v>
      </c>
      <c r="M35" s="422">
        <v>805.08253207009511</v>
      </c>
      <c r="N35" s="441">
        <f t="shared" si="3"/>
        <v>2015.726352833261</v>
      </c>
      <c r="O35" s="441">
        <f t="shared" si="4"/>
        <v>214.08886500392236</v>
      </c>
      <c r="P35" s="441">
        <f t="shared" si="5"/>
        <v>147.25587670235382</v>
      </c>
      <c r="Q35" s="441">
        <f t="shared" si="6"/>
        <v>361.34474170627618</v>
      </c>
      <c r="U35" s="440"/>
    </row>
    <row r="36" spans="1:21" s="66" customFormat="1">
      <c r="A36" s="343">
        <v>24</v>
      </c>
      <c r="B36" s="146" t="s">
        <v>913</v>
      </c>
      <c r="C36" s="441">
        <v>888.96057250000013</v>
      </c>
      <c r="D36" s="373">
        <v>591.1698100000001</v>
      </c>
      <c r="E36" s="441">
        <f t="shared" si="0"/>
        <v>1480.1303825000002</v>
      </c>
      <c r="F36" s="441">
        <v>38.092175373518366</v>
      </c>
      <c r="G36" s="36">
        <v>25.394702040816185</v>
      </c>
      <c r="H36" s="441">
        <f t="shared" si="1"/>
        <v>63.48687741433455</v>
      </c>
      <c r="I36" s="441">
        <v>943.48351199330614</v>
      </c>
      <c r="J36" s="422">
        <v>630.72072712098168</v>
      </c>
      <c r="K36" s="441">
        <f t="shared" si="2"/>
        <v>1574.2042391142877</v>
      </c>
      <c r="L36" s="422">
        <v>834.07824667277259</v>
      </c>
      <c r="M36" s="422">
        <v>554.66320183464484</v>
      </c>
      <c r="N36" s="441">
        <f t="shared" si="3"/>
        <v>1388.7414485074173</v>
      </c>
      <c r="O36" s="441">
        <f t="shared" si="4"/>
        <v>147.49744069405187</v>
      </c>
      <c r="P36" s="441">
        <f t="shared" si="5"/>
        <v>101.45222732715308</v>
      </c>
      <c r="Q36" s="441">
        <f t="shared" si="6"/>
        <v>248.94966802120496</v>
      </c>
      <c r="U36" s="440"/>
    </row>
    <row r="37" spans="1:21" s="66" customFormat="1">
      <c r="A37" s="343">
        <v>25</v>
      </c>
      <c r="B37" s="146" t="s">
        <v>914</v>
      </c>
      <c r="C37" s="441">
        <v>528.25199700000007</v>
      </c>
      <c r="D37" s="373">
        <v>351.29413200000005</v>
      </c>
      <c r="E37" s="441">
        <f t="shared" si="0"/>
        <v>879.54612900000006</v>
      </c>
      <c r="F37" s="441">
        <v>25.5949962403085</v>
      </c>
      <c r="G37" s="36">
        <v>17.063265731508672</v>
      </c>
      <c r="H37" s="441">
        <f t="shared" si="1"/>
        <v>42.658261971817169</v>
      </c>
      <c r="I37" s="441">
        <v>633.9479618969126</v>
      </c>
      <c r="J37" s="422">
        <v>423.79529997784459</v>
      </c>
      <c r="K37" s="441">
        <f t="shared" si="2"/>
        <v>1057.7432618747571</v>
      </c>
      <c r="L37" s="422">
        <v>560.43608374632197</v>
      </c>
      <c r="M37" s="422">
        <v>372.69055526551028</v>
      </c>
      <c r="N37" s="441">
        <f t="shared" si="3"/>
        <v>933.12663901183225</v>
      </c>
      <c r="O37" s="441">
        <f t="shared" si="4"/>
        <v>99.106874390899179</v>
      </c>
      <c r="P37" s="441">
        <f t="shared" si="5"/>
        <v>68.168010443843002</v>
      </c>
      <c r="Q37" s="441">
        <f t="shared" si="6"/>
        <v>167.27488483474218</v>
      </c>
      <c r="U37" s="440"/>
    </row>
    <row r="38" spans="1:21" s="66" customFormat="1">
      <c r="A38" s="343">
        <v>26</v>
      </c>
      <c r="B38" s="146" t="s">
        <v>915</v>
      </c>
      <c r="C38" s="441">
        <v>630.94627050000008</v>
      </c>
      <c r="D38" s="373">
        <v>419.58709800000003</v>
      </c>
      <c r="E38" s="441">
        <f t="shared" si="0"/>
        <v>1050.5333685000001</v>
      </c>
      <c r="F38" s="441">
        <v>22.722581609973133</v>
      </c>
      <c r="G38" s="36">
        <v>15.148338449829728</v>
      </c>
      <c r="H38" s="441">
        <f t="shared" si="1"/>
        <v>37.870920059802863</v>
      </c>
      <c r="I38" s="441">
        <v>562.80275118747625</v>
      </c>
      <c r="J38" s="422">
        <v>376.2348156869437</v>
      </c>
      <c r="K38" s="441">
        <f t="shared" si="2"/>
        <v>939.03756687442001</v>
      </c>
      <c r="L38" s="422">
        <v>497.54079002537276</v>
      </c>
      <c r="M38" s="422">
        <v>330.86530779344275</v>
      </c>
      <c r="N38" s="441">
        <f t="shared" si="3"/>
        <v>828.40609781881551</v>
      </c>
      <c r="O38" s="441">
        <f t="shared" si="4"/>
        <v>87.984542772076679</v>
      </c>
      <c r="P38" s="441">
        <f t="shared" si="5"/>
        <v>60.517846343330689</v>
      </c>
      <c r="Q38" s="441">
        <f t="shared" si="6"/>
        <v>148.50238911540737</v>
      </c>
      <c r="U38" s="440"/>
    </row>
    <row r="39" spans="1:21" s="66" customFormat="1">
      <c r="A39" s="343">
        <v>27</v>
      </c>
      <c r="B39" s="146" t="s">
        <v>916</v>
      </c>
      <c r="C39" s="441">
        <v>924.58416050000017</v>
      </c>
      <c r="D39" s="373">
        <v>614.85993800000006</v>
      </c>
      <c r="E39" s="441">
        <f t="shared" si="0"/>
        <v>1539.4440985000001</v>
      </c>
      <c r="F39" s="441">
        <v>37.997274019227461</v>
      </c>
      <c r="G39" s="36">
        <v>25.331480463762002</v>
      </c>
      <c r="H39" s="441">
        <f t="shared" si="1"/>
        <v>63.328754482989467</v>
      </c>
      <c r="I39" s="441">
        <v>941.13295411202671</v>
      </c>
      <c r="J39" s="422">
        <v>629.15051145216785</v>
      </c>
      <c r="K39" s="441">
        <f t="shared" si="2"/>
        <v>1570.2834655641946</v>
      </c>
      <c r="L39" s="422">
        <v>832.00025678593465</v>
      </c>
      <c r="M39" s="422">
        <v>553.282335766693</v>
      </c>
      <c r="N39" s="441">
        <f t="shared" si="3"/>
        <v>1385.2825925526276</v>
      </c>
      <c r="O39" s="441">
        <f t="shared" si="4"/>
        <v>147.12997134531952</v>
      </c>
      <c r="P39" s="441">
        <f t="shared" si="5"/>
        <v>101.19965614923683</v>
      </c>
      <c r="Q39" s="441">
        <f t="shared" si="6"/>
        <v>248.32962749455635</v>
      </c>
      <c r="U39" s="440"/>
    </row>
    <row r="40" spans="1:21" s="66" customFormat="1">
      <c r="A40" s="343">
        <v>28</v>
      </c>
      <c r="B40" s="146" t="s">
        <v>917</v>
      </c>
      <c r="C40" s="441">
        <v>1055.6252525</v>
      </c>
      <c r="D40" s="373">
        <v>702.00388999999996</v>
      </c>
      <c r="E40" s="441">
        <f t="shared" si="0"/>
        <v>1757.6291424999999</v>
      </c>
      <c r="F40" s="441">
        <v>36.464234019932043</v>
      </c>
      <c r="G40" s="36">
        <v>24.30957868172878</v>
      </c>
      <c r="H40" s="441">
        <f t="shared" si="1"/>
        <v>60.773812701660823</v>
      </c>
      <c r="I40" s="441">
        <v>903.16195486143033</v>
      </c>
      <c r="J40" s="422">
        <v>603.76983819306531</v>
      </c>
      <c r="K40" s="441">
        <f t="shared" si="2"/>
        <v>1506.9317930544958</v>
      </c>
      <c r="L40" s="422">
        <v>798.43233103338025</v>
      </c>
      <c r="M40" s="422">
        <v>530.96227414627879</v>
      </c>
      <c r="N40" s="441">
        <f t="shared" si="3"/>
        <v>1329.394605179659</v>
      </c>
      <c r="O40" s="441">
        <f t="shared" si="4"/>
        <v>141.19385784798214</v>
      </c>
      <c r="P40" s="441">
        <f t="shared" si="5"/>
        <v>97.117142728515319</v>
      </c>
      <c r="Q40" s="441">
        <f t="shared" si="6"/>
        <v>238.31100057649746</v>
      </c>
      <c r="U40" s="440"/>
    </row>
    <row r="41" spans="1:21" s="66" customFormat="1">
      <c r="A41" s="335">
        <v>29</v>
      </c>
      <c r="B41" s="330" t="s">
        <v>918</v>
      </c>
      <c r="C41" s="441">
        <v>690.5427165000001</v>
      </c>
      <c r="D41" s="373">
        <v>459.21947400000005</v>
      </c>
      <c r="E41" s="441">
        <f t="shared" si="0"/>
        <v>1149.7621905000001</v>
      </c>
      <c r="F41" s="441">
        <v>26.177040630133586</v>
      </c>
      <c r="G41" s="36">
        <v>17.451326763962449</v>
      </c>
      <c r="H41" s="441">
        <f t="shared" si="1"/>
        <v>43.628367394096031</v>
      </c>
      <c r="I41" s="441">
        <v>648.36428965093057</v>
      </c>
      <c r="J41" s="422">
        <v>433.43345742356587</v>
      </c>
      <c r="K41" s="441">
        <f t="shared" si="2"/>
        <v>1081.7977470744963</v>
      </c>
      <c r="L41" s="422">
        <v>573.18071067798655</v>
      </c>
      <c r="M41" s="422">
        <v>381.16646391850873</v>
      </c>
      <c r="N41" s="441">
        <f t="shared" si="3"/>
        <v>954.34717459649528</v>
      </c>
      <c r="O41" s="441">
        <f t="shared" si="4"/>
        <v>101.36061960307757</v>
      </c>
      <c r="P41" s="441">
        <f t="shared" si="5"/>
        <v>69.718320269019614</v>
      </c>
      <c r="Q41" s="441">
        <f t="shared" si="6"/>
        <v>171.07893987209718</v>
      </c>
      <c r="U41" s="440"/>
    </row>
    <row r="42" spans="1:21" s="66" customFormat="1">
      <c r="A42" s="335">
        <v>30</v>
      </c>
      <c r="B42" s="330" t="s">
        <v>919</v>
      </c>
      <c r="C42" s="441">
        <v>465.1405850000001</v>
      </c>
      <c r="D42" s="373">
        <v>309.32425999999998</v>
      </c>
      <c r="E42" s="441">
        <f t="shared" si="0"/>
        <v>774.46484500000008</v>
      </c>
      <c r="F42" s="441">
        <v>18.555376908536193</v>
      </c>
      <c r="G42" s="36">
        <v>12.370248426649521</v>
      </c>
      <c r="H42" s="441">
        <f t="shared" si="1"/>
        <v>30.925625335185714</v>
      </c>
      <c r="I42" s="441">
        <v>459.58761872643942</v>
      </c>
      <c r="J42" s="422">
        <v>307.23621288343355</v>
      </c>
      <c r="K42" s="441">
        <f t="shared" si="2"/>
        <v>766.82383160987297</v>
      </c>
      <c r="L42" s="422">
        <v>406.29436587608643</v>
      </c>
      <c r="M42" s="422">
        <v>270.18712756650552</v>
      </c>
      <c r="N42" s="441">
        <f t="shared" si="3"/>
        <v>676.48149344259195</v>
      </c>
      <c r="O42" s="441">
        <f t="shared" si="4"/>
        <v>71.84862975888916</v>
      </c>
      <c r="P42" s="441">
        <f t="shared" si="5"/>
        <v>49.419333743577567</v>
      </c>
      <c r="Q42" s="441">
        <f t="shared" si="6"/>
        <v>121.26796350246673</v>
      </c>
      <c r="U42" s="440"/>
    </row>
    <row r="43" spans="1:21" s="66" customFormat="1">
      <c r="A43" s="335">
        <v>31</v>
      </c>
      <c r="B43" s="330" t="s">
        <v>920</v>
      </c>
      <c r="C43" s="441">
        <v>200.23458000000005</v>
      </c>
      <c r="D43" s="373">
        <v>133.15848</v>
      </c>
      <c r="E43" s="441">
        <f t="shared" si="0"/>
        <v>333.39306000000005</v>
      </c>
      <c r="F43" s="441">
        <v>7.8742636651189315</v>
      </c>
      <c r="G43" s="36">
        <v>5.2495306930194721</v>
      </c>
      <c r="H43" s="441">
        <f t="shared" si="1"/>
        <v>13.123794358138404</v>
      </c>
      <c r="I43" s="441">
        <v>195.03317582362305</v>
      </c>
      <c r="J43" s="422">
        <v>130.38104603170754</v>
      </c>
      <c r="K43" s="441">
        <f t="shared" si="2"/>
        <v>325.4142218553306</v>
      </c>
      <c r="L43" s="422">
        <v>172.41735257281766</v>
      </c>
      <c r="M43" s="422">
        <v>114.65862043348628</v>
      </c>
      <c r="N43" s="441">
        <f t="shared" si="3"/>
        <v>287.07597300630391</v>
      </c>
      <c r="O43" s="441">
        <f t="shared" si="4"/>
        <v>30.490086915924337</v>
      </c>
      <c r="P43" s="441">
        <f t="shared" si="5"/>
        <v>20.97195629124073</v>
      </c>
      <c r="Q43" s="441">
        <f t="shared" si="6"/>
        <v>51.462043207165067</v>
      </c>
      <c r="U43" s="440"/>
    </row>
    <row r="44" spans="1:21" s="66" customFormat="1">
      <c r="A44" s="335">
        <v>32</v>
      </c>
      <c r="B44" s="330" t="s">
        <v>921</v>
      </c>
      <c r="C44" s="441">
        <v>332.5296065</v>
      </c>
      <c r="D44" s="373">
        <v>221.136314</v>
      </c>
      <c r="E44" s="441">
        <f t="shared" si="0"/>
        <v>553.66592049999997</v>
      </c>
      <c r="F44" s="441">
        <v>14.012367358307952</v>
      </c>
      <c r="G44" s="36">
        <v>9.3416139594497274</v>
      </c>
      <c r="H44" s="441">
        <f t="shared" si="1"/>
        <v>23.353981317757679</v>
      </c>
      <c r="I44" s="441">
        <v>347.06438886521522</v>
      </c>
      <c r="J44" s="422">
        <v>232.01491159524858</v>
      </c>
      <c r="K44" s="441">
        <f t="shared" si="2"/>
        <v>579.07930046046386</v>
      </c>
      <c r="L44" s="422">
        <v>306.81920061927894</v>
      </c>
      <c r="M44" s="422">
        <v>204.03663333885953</v>
      </c>
      <c r="N44" s="441">
        <f t="shared" si="3"/>
        <v>510.85583395813848</v>
      </c>
      <c r="O44" s="441">
        <f t="shared" si="4"/>
        <v>54.257555604244203</v>
      </c>
      <c r="P44" s="441">
        <f t="shared" si="5"/>
        <v>37.319892215838763</v>
      </c>
      <c r="Q44" s="441">
        <f t="shared" si="6"/>
        <v>91.577447820082966</v>
      </c>
      <c r="U44" s="440"/>
    </row>
    <row r="45" spans="1:21">
      <c r="A45" s="335">
        <v>33</v>
      </c>
      <c r="B45" s="330" t="s">
        <v>922</v>
      </c>
      <c r="C45" s="442">
        <v>691.97</v>
      </c>
      <c r="D45" s="375">
        <v>458.30023399999999</v>
      </c>
      <c r="E45" s="441">
        <f t="shared" si="0"/>
        <v>1150.2702340000001</v>
      </c>
      <c r="F45" s="442">
        <v>26.582878109982403</v>
      </c>
      <c r="G45" s="443">
        <v>17.72193963633098</v>
      </c>
      <c r="H45" s="441">
        <f t="shared" si="1"/>
        <v>44.304817746313383</v>
      </c>
      <c r="I45" s="442">
        <v>658.41624827581052</v>
      </c>
      <c r="J45" s="415">
        <v>440.15458954609471</v>
      </c>
      <c r="K45" s="441">
        <f t="shared" si="2"/>
        <v>1098.5708378219051</v>
      </c>
      <c r="L45" s="415">
        <v>582.06705571623093</v>
      </c>
      <c r="M45" s="415">
        <v>387.07710630385156</v>
      </c>
      <c r="N45" s="441">
        <f t="shared" si="3"/>
        <v>969.14416202008249</v>
      </c>
      <c r="O45" s="441">
        <f t="shared" si="4"/>
        <v>102.93207066956199</v>
      </c>
      <c r="P45" s="441">
        <f t="shared" si="5"/>
        <v>70.799422878574148</v>
      </c>
      <c r="Q45" s="441">
        <f t="shared" si="6"/>
        <v>173.73149354813614</v>
      </c>
      <c r="R45" s="66"/>
      <c r="S45" s="66"/>
      <c r="T45" s="66"/>
      <c r="U45" s="440"/>
    </row>
    <row r="46" spans="1:21">
      <c r="A46" s="335">
        <v>34</v>
      </c>
      <c r="B46" s="330" t="s">
        <v>923</v>
      </c>
      <c r="C46" s="442">
        <v>569.77006449999999</v>
      </c>
      <c r="D46" s="375">
        <v>378.90416200000004</v>
      </c>
      <c r="E46" s="441">
        <f t="shared" si="0"/>
        <v>948.67422650000003</v>
      </c>
      <c r="F46" s="442">
        <v>23.669735917815526</v>
      </c>
      <c r="G46" s="443">
        <v>15.77987573118066</v>
      </c>
      <c r="H46" s="441">
        <f t="shared" si="1"/>
        <v>39.449611648996182</v>
      </c>
      <c r="I46" s="442">
        <v>586.26227966019178</v>
      </c>
      <c r="J46" s="415">
        <v>391.92012093909642</v>
      </c>
      <c r="K46" s="441">
        <f t="shared" si="2"/>
        <v>978.18240059928826</v>
      </c>
      <c r="L46" s="415">
        <v>518.27997849826193</v>
      </c>
      <c r="M46" s="415">
        <v>344.65914912259251</v>
      </c>
      <c r="N46" s="441">
        <f t="shared" si="3"/>
        <v>862.93912762085438</v>
      </c>
      <c r="O46" s="441">
        <f t="shared" si="4"/>
        <v>91.652037079745355</v>
      </c>
      <c r="P46" s="441">
        <f t="shared" si="5"/>
        <v>63.040847547684564</v>
      </c>
      <c r="Q46" s="441">
        <f t="shared" si="6"/>
        <v>154.69288462742992</v>
      </c>
      <c r="R46" s="66"/>
      <c r="S46" s="66"/>
      <c r="T46" s="66"/>
      <c r="U46" s="440"/>
    </row>
    <row r="47" spans="1:21">
      <c r="A47" s="335">
        <v>35</v>
      </c>
      <c r="B47" s="330" t="s">
        <v>924</v>
      </c>
      <c r="C47" s="442">
        <v>1096.0967290000001</v>
      </c>
      <c r="D47" s="375">
        <v>728.91792400000008</v>
      </c>
      <c r="E47" s="441">
        <f t="shared" si="0"/>
        <v>1825.0146530000002</v>
      </c>
      <c r="F47" s="442">
        <v>47.320026727252433</v>
      </c>
      <c r="G47" s="443">
        <v>31.546589661058718</v>
      </c>
      <c r="H47" s="441">
        <f t="shared" si="1"/>
        <v>78.866616388311144</v>
      </c>
      <c r="I47" s="442">
        <v>1172.0429344469219</v>
      </c>
      <c r="J47" s="415">
        <v>783.51334609991375</v>
      </c>
      <c r="K47" s="441">
        <f t="shared" si="2"/>
        <v>1955.5562805468358</v>
      </c>
      <c r="L47" s="415">
        <v>1036.134180790682</v>
      </c>
      <c r="M47" s="415">
        <v>689.03082226532604</v>
      </c>
      <c r="N47" s="441">
        <f t="shared" si="3"/>
        <v>1725.1650030560081</v>
      </c>
      <c r="O47" s="441">
        <f t="shared" si="4"/>
        <v>183.22878038349245</v>
      </c>
      <c r="P47" s="441">
        <f t="shared" si="5"/>
        <v>126.02911349564647</v>
      </c>
      <c r="Q47" s="441">
        <f t="shared" si="6"/>
        <v>309.25789387913892</v>
      </c>
      <c r="R47" s="66"/>
      <c r="S47" s="66"/>
      <c r="T47" s="66"/>
      <c r="U47" s="440"/>
    </row>
    <row r="48" spans="1:21">
      <c r="A48" s="335">
        <v>36</v>
      </c>
      <c r="B48" s="330" t="s">
        <v>925</v>
      </c>
      <c r="C48" s="442">
        <v>540.90982400000007</v>
      </c>
      <c r="D48" s="375">
        <v>359.71174400000001</v>
      </c>
      <c r="E48" s="441">
        <f t="shared" si="0"/>
        <v>900.62156800000002</v>
      </c>
      <c r="F48" s="442">
        <v>22.252138484321041</v>
      </c>
      <c r="G48" s="443">
        <v>14.834721091041605</v>
      </c>
      <c r="H48" s="441">
        <f t="shared" si="1"/>
        <v>37.086859575362645</v>
      </c>
      <c r="I48" s="442">
        <v>551.15061192183805</v>
      </c>
      <c r="J48" s="415">
        <v>368.44559381481145</v>
      </c>
      <c r="K48" s="441">
        <f t="shared" si="2"/>
        <v>919.59620573664949</v>
      </c>
      <c r="L48" s="415">
        <v>487.23981945712472</v>
      </c>
      <c r="M48" s="415">
        <v>324.01537476029449</v>
      </c>
      <c r="N48" s="441">
        <f t="shared" si="3"/>
        <v>811.25519421741922</v>
      </c>
      <c r="O48" s="441">
        <f t="shared" si="4"/>
        <v>86.162930949034319</v>
      </c>
      <c r="P48" s="441">
        <f t="shared" si="5"/>
        <v>59.264940145558569</v>
      </c>
      <c r="Q48" s="441">
        <f t="shared" si="6"/>
        <v>145.42787109459289</v>
      </c>
      <c r="R48" s="66"/>
      <c r="S48" s="66"/>
      <c r="T48" s="66"/>
      <c r="U48" s="440"/>
    </row>
    <row r="49" spans="1:21">
      <c r="A49" s="335">
        <v>37</v>
      </c>
      <c r="B49" s="330" t="s">
        <v>926</v>
      </c>
      <c r="C49" s="442">
        <v>617.50843700000007</v>
      </c>
      <c r="D49" s="375">
        <v>410.65077200000002</v>
      </c>
      <c r="E49" s="441">
        <f t="shared" si="0"/>
        <v>1028.1592090000001</v>
      </c>
      <c r="F49" s="442">
        <v>25.016460873866428</v>
      </c>
      <c r="G49" s="443">
        <v>16.677585135639116</v>
      </c>
      <c r="H49" s="441">
        <f t="shared" si="1"/>
        <v>41.694046009505541</v>
      </c>
      <c r="I49" s="442">
        <v>619.61854715514994</v>
      </c>
      <c r="J49" s="415">
        <v>414.21626473370907</v>
      </c>
      <c r="K49" s="441">
        <f t="shared" si="2"/>
        <v>1033.8348118888589</v>
      </c>
      <c r="L49" s="415">
        <v>547.76829149375203</v>
      </c>
      <c r="M49" s="415">
        <v>364.26663936971954</v>
      </c>
      <c r="N49" s="441">
        <f t="shared" si="3"/>
        <v>912.03493086347157</v>
      </c>
      <c r="O49" s="441">
        <f t="shared" si="4"/>
        <v>96.866716535264345</v>
      </c>
      <c r="P49" s="441">
        <f t="shared" si="5"/>
        <v>66.627210499628632</v>
      </c>
      <c r="Q49" s="441">
        <f t="shared" si="6"/>
        <v>163.49392703489298</v>
      </c>
      <c r="R49" s="66"/>
      <c r="S49" s="66"/>
      <c r="T49" s="66"/>
      <c r="U49" s="440"/>
    </row>
    <row r="50" spans="1:21">
      <c r="A50" s="335">
        <v>38</v>
      </c>
      <c r="B50" s="330" t="s">
        <v>927</v>
      </c>
      <c r="C50" s="442">
        <v>673.99473049999995</v>
      </c>
      <c r="D50" s="375">
        <v>448.21485799999999</v>
      </c>
      <c r="E50" s="441">
        <f t="shared" si="0"/>
        <v>1122.2095884999999</v>
      </c>
      <c r="F50" s="442">
        <v>27.963910447099749</v>
      </c>
      <c r="G50" s="443">
        <v>18.642627616536679</v>
      </c>
      <c r="H50" s="441">
        <f t="shared" si="1"/>
        <v>46.606538063636428</v>
      </c>
      <c r="I50" s="442">
        <v>692.62225585671717</v>
      </c>
      <c r="J50" s="415">
        <v>463.02144545145433</v>
      </c>
      <c r="K50" s="441">
        <f t="shared" si="2"/>
        <v>1155.6437013081716</v>
      </c>
      <c r="L50" s="415">
        <v>612.30657391245427</v>
      </c>
      <c r="M50" s="415">
        <v>407.18648747204861</v>
      </c>
      <c r="N50" s="441">
        <f t="shared" si="3"/>
        <v>1019.4930613845029</v>
      </c>
      <c r="O50" s="441">
        <f t="shared" si="4"/>
        <v>108.27959239136271</v>
      </c>
      <c r="P50" s="441">
        <f t="shared" si="5"/>
        <v>74.477585595942401</v>
      </c>
      <c r="Q50" s="441">
        <f t="shared" si="6"/>
        <v>182.75717798730511</v>
      </c>
      <c r="R50" s="66"/>
      <c r="S50" s="66"/>
      <c r="T50" s="66"/>
      <c r="U50" s="440"/>
    </row>
    <row r="51" spans="1:21">
      <c r="A51" s="668" t="s">
        <v>14</v>
      </c>
      <c r="B51" s="669"/>
      <c r="C51" s="444">
        <f>SUM(C13:C50)</f>
        <v>34624.444667000011</v>
      </c>
      <c r="D51" s="363">
        <f>SUM(D13:D50)</f>
        <v>23023.816886000001</v>
      </c>
      <c r="E51" s="596">
        <f t="shared" si="0"/>
        <v>57648.261553000011</v>
      </c>
      <c r="F51" s="597">
        <f>SUM(F13:F50)</f>
        <v>1343.5680000000002</v>
      </c>
      <c r="G51" s="598">
        <f>SUM(G13:G50)</f>
        <v>895.71199999999965</v>
      </c>
      <c r="H51" s="596">
        <f t="shared" si="1"/>
        <v>2239.2799999999997</v>
      </c>
      <c r="I51" s="597">
        <f>SUM(I13:I50)</f>
        <v>33278.074639000013</v>
      </c>
      <c r="J51" s="599">
        <f>SUM(J13:J50)</f>
        <v>22246.534848999989</v>
      </c>
      <c r="K51" s="596">
        <f t="shared" si="2"/>
        <v>55524.609488000002</v>
      </c>
      <c r="L51" s="599">
        <v>29419.187293375537</v>
      </c>
      <c r="M51" s="597">
        <f>SUM(M13:M50)</f>
        <v>19563.863558752957</v>
      </c>
      <c r="N51" s="596">
        <f t="shared" si="3"/>
        <v>48983.050852128494</v>
      </c>
      <c r="O51" s="596">
        <f t="shared" si="4"/>
        <v>5202.4553456244757</v>
      </c>
      <c r="P51" s="596">
        <f t="shared" si="5"/>
        <v>3578.3832902470313</v>
      </c>
      <c r="Q51" s="596">
        <f t="shared" si="6"/>
        <v>8780.838635871507</v>
      </c>
      <c r="R51" s="66"/>
      <c r="S51" s="66"/>
      <c r="T51" s="66"/>
      <c r="U51" s="440"/>
    </row>
    <row r="52" spans="1:21">
      <c r="A52" s="11"/>
      <c r="B52" s="30"/>
      <c r="C52" s="30"/>
      <c r="D52" s="30"/>
      <c r="E52" s="21"/>
      <c r="F52" s="21"/>
      <c r="G52" s="21"/>
      <c r="H52" s="619"/>
      <c r="I52" s="21"/>
      <c r="J52" s="21"/>
      <c r="K52" s="619"/>
      <c r="L52" s="21"/>
      <c r="M52" s="21"/>
      <c r="N52" s="21"/>
      <c r="O52" s="21"/>
      <c r="P52" s="21"/>
      <c r="Q52" s="21"/>
    </row>
    <row r="53" spans="1:21" ht="14.25" customHeight="1">
      <c r="A53" s="815" t="s">
        <v>658</v>
      </c>
      <c r="B53" s="815"/>
      <c r="C53" s="815"/>
      <c r="D53" s="815"/>
      <c r="E53" s="815"/>
      <c r="F53" s="815"/>
      <c r="G53" s="815"/>
      <c r="H53" s="815"/>
      <c r="I53" s="815"/>
      <c r="J53" s="815"/>
      <c r="K53" s="815"/>
      <c r="L53" s="815"/>
      <c r="M53" s="815"/>
      <c r="N53" s="815"/>
      <c r="O53" s="815"/>
      <c r="P53" s="815"/>
      <c r="Q53" s="815"/>
    </row>
    <row r="55" spans="1:21" ht="13.15" customHeight="1"/>
    <row r="56" spans="1:21" ht="13.15" customHeight="1">
      <c r="E56" s="423"/>
      <c r="L56" s="719" t="s">
        <v>885</v>
      </c>
      <c r="M56" s="719"/>
      <c r="N56" s="719"/>
      <c r="O56" s="719"/>
      <c r="P56" s="719"/>
    </row>
    <row r="57" spans="1:21" ht="13.15" customHeight="1">
      <c r="C57" s="423"/>
      <c r="L57" s="719"/>
      <c r="M57" s="719"/>
      <c r="N57" s="719"/>
      <c r="O57" s="719"/>
      <c r="P57" s="719"/>
    </row>
    <row r="58" spans="1:21" ht="13.15" customHeight="1">
      <c r="L58" s="719"/>
      <c r="M58" s="719"/>
      <c r="N58" s="719"/>
      <c r="O58" s="719"/>
      <c r="P58" s="719"/>
    </row>
    <row r="59" spans="1:21">
      <c r="L59" s="719"/>
      <c r="M59" s="719"/>
      <c r="N59" s="719"/>
      <c r="O59" s="719"/>
      <c r="P59" s="719"/>
    </row>
  </sheetData>
  <mergeCells count="17">
    <mergeCell ref="A51:B51"/>
    <mergeCell ref="L56:P59"/>
    <mergeCell ref="R1:R10"/>
    <mergeCell ref="I10:K10"/>
    <mergeCell ref="L10:N10"/>
    <mergeCell ref="O10:Q10"/>
    <mergeCell ref="A53:Q53"/>
    <mergeCell ref="A10:A11"/>
    <mergeCell ref="B10:B11"/>
    <mergeCell ref="C10:E10"/>
    <mergeCell ref="F10:H10"/>
    <mergeCell ref="P1:Q1"/>
    <mergeCell ref="A2:Q2"/>
    <mergeCell ref="A3:Q3"/>
    <mergeCell ref="N9:Q9"/>
    <mergeCell ref="D6:O6"/>
    <mergeCell ref="A8:B8"/>
  </mergeCells>
  <phoneticPr fontId="0" type="noConversion"/>
  <printOptions horizontalCentered="1"/>
  <pageMargins left="0.70866141732283472" right="0.70866141732283472" top="0.23622047244094491" bottom="0" header="0.31496062992125984" footer="0.31496062992125984"/>
  <pageSetup paperSize="9" scale="79" orientation="landscape" r:id="rId1"/>
</worksheet>
</file>

<file path=xl/worksheets/sheet26.xml><?xml version="1.0" encoding="utf-8"?>
<worksheet xmlns="http://schemas.openxmlformats.org/spreadsheetml/2006/main" xmlns:r="http://schemas.openxmlformats.org/officeDocument/2006/relationships">
  <sheetPr codeName="Sheet26">
    <pageSetUpPr fitToPage="1"/>
  </sheetPr>
  <dimension ref="A1:X76"/>
  <sheetViews>
    <sheetView topLeftCell="B29" zoomScale="80" zoomScaleNormal="80" zoomScaleSheetLayoutView="77" workbookViewId="0">
      <selection activeCell="C57" sqref="C57:E57"/>
    </sheetView>
  </sheetViews>
  <sheetFormatPr defaultRowHeight="12.75"/>
  <cols>
    <col min="2" max="2" width="13.42578125" customWidth="1"/>
    <col min="3" max="3" width="11.85546875" customWidth="1"/>
    <col min="4" max="4" width="12.7109375" customWidth="1"/>
    <col min="5" max="5" width="12.42578125" customWidth="1"/>
    <col min="6" max="6" width="12" customWidth="1"/>
    <col min="7" max="7" width="13.140625" customWidth="1"/>
    <col min="14" max="14" width="10.42578125" customWidth="1"/>
    <col min="20" max="20" width="10.42578125" customWidth="1"/>
    <col min="21" max="21" width="9.7109375" customWidth="1"/>
    <col min="22" max="22" width="10" customWidth="1"/>
  </cols>
  <sheetData>
    <row r="1" spans="1:24" ht="15">
      <c r="Q1" s="824" t="s">
        <v>59</v>
      </c>
      <c r="R1" s="824"/>
      <c r="S1" s="824"/>
      <c r="T1" s="824"/>
      <c r="U1" s="824"/>
      <c r="V1" s="824"/>
    </row>
    <row r="3" spans="1:24" ht="15">
      <c r="A3" s="782" t="s">
        <v>0</v>
      </c>
      <c r="B3" s="782"/>
      <c r="C3" s="782"/>
      <c r="D3" s="782"/>
      <c r="E3" s="782"/>
      <c r="F3" s="782"/>
      <c r="G3" s="782"/>
      <c r="H3" s="782"/>
      <c r="I3" s="782"/>
      <c r="J3" s="782"/>
      <c r="K3" s="782"/>
      <c r="L3" s="782"/>
      <c r="M3" s="782"/>
      <c r="N3" s="782"/>
      <c r="O3" s="782"/>
      <c r="P3" s="782"/>
      <c r="Q3" s="782"/>
    </row>
    <row r="4" spans="1:24" ht="20.25">
      <c r="A4" s="743" t="s">
        <v>734</v>
      </c>
      <c r="B4" s="743"/>
      <c r="C4" s="743"/>
      <c r="D4" s="743"/>
      <c r="E4" s="743"/>
      <c r="F4" s="743"/>
      <c r="G4" s="743"/>
      <c r="H4" s="743"/>
      <c r="I4" s="743"/>
      <c r="J4" s="743"/>
      <c r="K4" s="743"/>
      <c r="L4" s="743"/>
      <c r="M4" s="743"/>
      <c r="N4" s="743"/>
      <c r="O4" s="743"/>
      <c r="P4" s="743"/>
      <c r="Q4" s="41"/>
    </row>
    <row r="5" spans="1:24" ht="15.75">
      <c r="A5" s="829" t="s">
        <v>981</v>
      </c>
      <c r="B5" s="829"/>
      <c r="C5" s="829"/>
      <c r="D5" s="829"/>
      <c r="E5" s="829"/>
      <c r="F5" s="829"/>
      <c r="G5" s="829"/>
      <c r="H5" s="829"/>
      <c r="I5" s="829"/>
      <c r="J5" s="829"/>
      <c r="K5" s="829"/>
      <c r="L5" s="829"/>
      <c r="M5" s="829"/>
      <c r="N5" s="829"/>
      <c r="O5" s="829"/>
      <c r="P5" s="829"/>
      <c r="Q5" s="829"/>
    </row>
    <row r="6" spans="1:24">
      <c r="A6" s="34"/>
      <c r="B6" s="34"/>
      <c r="C6" s="147"/>
      <c r="D6" s="34"/>
      <c r="E6" s="34"/>
      <c r="F6" s="34"/>
      <c r="G6" s="34"/>
      <c r="H6" s="34"/>
      <c r="I6" s="34"/>
      <c r="J6" s="34"/>
      <c r="K6" s="34"/>
      <c r="L6" s="34"/>
      <c r="M6" s="34"/>
      <c r="N6" s="34"/>
      <c r="O6" s="34"/>
      <c r="P6" s="34"/>
      <c r="Q6" s="34"/>
      <c r="U6" s="34"/>
    </row>
    <row r="8" spans="1:24" ht="15.75">
      <c r="A8" s="706" t="s">
        <v>804</v>
      </c>
      <c r="B8" s="706"/>
      <c r="C8" s="706"/>
      <c r="D8" s="706"/>
      <c r="E8" s="706"/>
      <c r="F8" s="706"/>
      <c r="G8" s="706"/>
      <c r="H8" s="706"/>
      <c r="I8" s="706"/>
      <c r="J8" s="706"/>
      <c r="K8" s="706"/>
      <c r="L8" s="706"/>
      <c r="M8" s="706"/>
      <c r="N8" s="706"/>
      <c r="O8" s="706"/>
      <c r="P8" s="706"/>
      <c r="Q8" s="706"/>
      <c r="R8" s="706"/>
      <c r="S8" s="706"/>
    </row>
    <row r="9" spans="1:24" ht="15.75">
      <c r="A9" s="44"/>
      <c r="B9" s="38"/>
      <c r="C9" s="38"/>
      <c r="D9" s="38"/>
      <c r="E9" s="38"/>
      <c r="F9" s="38"/>
      <c r="G9" s="38"/>
      <c r="H9" s="38"/>
      <c r="I9" s="38"/>
      <c r="J9" s="38"/>
      <c r="K9" s="38"/>
      <c r="L9" s="38"/>
      <c r="M9" s="38"/>
      <c r="N9" s="38"/>
      <c r="O9" s="38"/>
      <c r="Q9" s="34"/>
      <c r="R9" s="34"/>
      <c r="S9" s="34"/>
      <c r="U9" s="828" t="s">
        <v>212</v>
      </c>
      <c r="V9" s="828"/>
    </row>
    <row r="10" spans="1:24">
      <c r="P10" s="775" t="s">
        <v>1132</v>
      </c>
      <c r="Q10" s="775"/>
      <c r="R10" s="775"/>
      <c r="S10" s="775"/>
      <c r="T10" s="775"/>
      <c r="U10" s="775"/>
      <c r="V10" s="775"/>
    </row>
    <row r="11" spans="1:24" ht="28.5" customHeight="1">
      <c r="A11" s="821" t="s">
        <v>18</v>
      </c>
      <c r="B11" s="777" t="s">
        <v>192</v>
      </c>
      <c r="C11" s="777" t="s">
        <v>359</v>
      </c>
      <c r="D11" s="777" t="s">
        <v>463</v>
      </c>
      <c r="E11" s="709" t="s">
        <v>845</v>
      </c>
      <c r="F11" s="709"/>
      <c r="G11" s="709"/>
      <c r="H11" s="670" t="s">
        <v>815</v>
      </c>
      <c r="I11" s="671"/>
      <c r="J11" s="672"/>
      <c r="K11" s="728" t="s">
        <v>361</v>
      </c>
      <c r="L11" s="729"/>
      <c r="M11" s="816"/>
      <c r="N11" s="825" t="s">
        <v>147</v>
      </c>
      <c r="O11" s="826"/>
      <c r="P11" s="827"/>
      <c r="Q11" s="688" t="s">
        <v>846</v>
      </c>
      <c r="R11" s="688"/>
      <c r="S11" s="688"/>
      <c r="T11" s="777" t="s">
        <v>234</v>
      </c>
      <c r="U11" s="777" t="s">
        <v>413</v>
      </c>
      <c r="V11" s="777" t="s">
        <v>362</v>
      </c>
    </row>
    <row r="12" spans="1:24" ht="83.25" customHeight="1">
      <c r="A12" s="822"/>
      <c r="B12" s="778"/>
      <c r="C12" s="778"/>
      <c r="D12" s="778"/>
      <c r="E12" s="5" t="s">
        <v>167</v>
      </c>
      <c r="F12" s="5" t="s">
        <v>193</v>
      </c>
      <c r="G12" s="5" t="s">
        <v>14</v>
      </c>
      <c r="H12" s="5" t="s">
        <v>167</v>
      </c>
      <c r="I12" s="5" t="s">
        <v>193</v>
      </c>
      <c r="J12" s="5" t="s">
        <v>14</v>
      </c>
      <c r="K12" s="5" t="s">
        <v>167</v>
      </c>
      <c r="L12" s="5" t="s">
        <v>193</v>
      </c>
      <c r="M12" s="5" t="s">
        <v>14</v>
      </c>
      <c r="N12" s="5" t="s">
        <v>167</v>
      </c>
      <c r="O12" s="5" t="s">
        <v>193</v>
      </c>
      <c r="P12" s="5" t="s">
        <v>14</v>
      </c>
      <c r="Q12" s="5" t="s">
        <v>222</v>
      </c>
      <c r="R12" s="5" t="s">
        <v>204</v>
      </c>
      <c r="S12" s="5" t="s">
        <v>205</v>
      </c>
      <c r="T12" s="778"/>
      <c r="U12" s="778"/>
      <c r="V12" s="778"/>
    </row>
    <row r="13" spans="1:24">
      <c r="A13" s="145">
        <v>1</v>
      </c>
      <c r="B13" s="99">
        <v>2</v>
      </c>
      <c r="C13" s="8">
        <v>3</v>
      </c>
      <c r="D13" s="99">
        <v>4</v>
      </c>
      <c r="E13" s="99">
        <v>5</v>
      </c>
      <c r="F13" s="8">
        <v>6</v>
      </c>
      <c r="G13" s="99">
        <v>7</v>
      </c>
      <c r="H13" s="99">
        <v>8</v>
      </c>
      <c r="I13" s="8">
        <v>9</v>
      </c>
      <c r="J13" s="99">
        <v>10</v>
      </c>
      <c r="K13" s="99">
        <v>11</v>
      </c>
      <c r="L13" s="8">
        <v>12</v>
      </c>
      <c r="M13" s="99">
        <v>13</v>
      </c>
      <c r="N13" s="99">
        <v>14</v>
      </c>
      <c r="O13" s="8">
        <v>15</v>
      </c>
      <c r="P13" s="99">
        <v>16</v>
      </c>
      <c r="Q13" s="99">
        <v>17</v>
      </c>
      <c r="R13" s="8">
        <v>18</v>
      </c>
      <c r="S13" s="99">
        <v>19</v>
      </c>
      <c r="T13" s="99">
        <v>20</v>
      </c>
      <c r="U13" s="8">
        <v>21</v>
      </c>
      <c r="V13" s="99">
        <v>22</v>
      </c>
    </row>
    <row r="14" spans="1:24" ht="14.1" customHeight="1">
      <c r="A14" s="438">
        <v>1</v>
      </c>
      <c r="B14" s="146" t="s">
        <v>890</v>
      </c>
      <c r="C14" s="9">
        <v>7363</v>
      </c>
      <c r="D14" s="9">
        <v>7237</v>
      </c>
      <c r="E14" s="453">
        <v>441.78</v>
      </c>
      <c r="F14" s="417">
        <v>294.52</v>
      </c>
      <c r="G14" s="453">
        <f>SUM(E14:F14)</f>
        <v>736.3</v>
      </c>
      <c r="H14" s="417">
        <v>25.335422962529069</v>
      </c>
      <c r="I14" s="417">
        <v>16.890142399754325</v>
      </c>
      <c r="J14" s="453">
        <f>SUM(H14:I14)</f>
        <v>42.22556536228339</v>
      </c>
      <c r="K14" s="453">
        <v>423.61951809095194</v>
      </c>
      <c r="L14" s="417">
        <v>282.41281196497579</v>
      </c>
      <c r="M14" s="453">
        <f>SUM(K14:L14)</f>
        <v>706.03233005592779</v>
      </c>
      <c r="N14" s="456">
        <v>416.20285800945061</v>
      </c>
      <c r="O14" s="417">
        <v>228.57682683797879</v>
      </c>
      <c r="P14" s="453">
        <f>SUM(N14:O14)</f>
        <v>644.77968484742939</v>
      </c>
      <c r="Q14" s="454">
        <f>H14+K14-N14</f>
        <v>32.752083044030428</v>
      </c>
      <c r="R14" s="458">
        <f>I14+L14-O14</f>
        <v>70.726127526751327</v>
      </c>
      <c r="S14" s="454">
        <f>J14+M14-P14</f>
        <v>103.47821057078181</v>
      </c>
      <c r="T14" s="99" t="s">
        <v>984</v>
      </c>
      <c r="U14" s="452">
        <v>7237</v>
      </c>
      <c r="V14" s="451">
        <v>7237</v>
      </c>
      <c r="X14" s="372"/>
    </row>
    <row r="15" spans="1:24" ht="14.1" customHeight="1">
      <c r="A15" s="438">
        <v>2</v>
      </c>
      <c r="B15" s="146" t="s">
        <v>891</v>
      </c>
      <c r="C15" s="9">
        <v>4568</v>
      </c>
      <c r="D15" s="9">
        <v>4490</v>
      </c>
      <c r="E15" s="453">
        <v>274.08</v>
      </c>
      <c r="F15" s="417">
        <v>182.72</v>
      </c>
      <c r="G15" s="453">
        <f t="shared" ref="G15:G52" si="0">SUM(E15:F15)</f>
        <v>456.79999999999995</v>
      </c>
      <c r="H15" s="417">
        <v>15.718078513219176</v>
      </c>
      <c r="I15" s="417">
        <v>10.478632416416916</v>
      </c>
      <c r="J15" s="453">
        <f t="shared" ref="J15:J52" si="1">SUM(H15:I15)</f>
        <v>26.19671092963609</v>
      </c>
      <c r="K15" s="453">
        <v>262.81324984917404</v>
      </c>
      <c r="L15" s="417">
        <v>175.20870909357728</v>
      </c>
      <c r="M15" s="453">
        <f t="shared" ref="M15:M52" si="2">SUM(K15:L15)</f>
        <v>438.02195894275133</v>
      </c>
      <c r="N15" s="456">
        <v>258.21195917250719</v>
      </c>
      <c r="O15" s="417">
        <v>141.80890194158457</v>
      </c>
      <c r="P15" s="453">
        <f t="shared" ref="P15:P52" si="3">SUM(N15:O15)</f>
        <v>400.02086111409176</v>
      </c>
      <c r="Q15" s="454">
        <f t="shared" ref="Q15:Q52" si="4">H15+K15-N15</f>
        <v>20.319369189886004</v>
      </c>
      <c r="R15" s="458">
        <f t="shared" ref="R15:R52" si="5">I15+L15-O15</f>
        <v>43.878439568409647</v>
      </c>
      <c r="S15" s="454">
        <f t="shared" ref="S15:S52" si="6">J15+M15-P15</f>
        <v>64.19780875829565</v>
      </c>
      <c r="T15" s="99" t="s">
        <v>984</v>
      </c>
      <c r="U15" s="452">
        <v>4490</v>
      </c>
      <c r="V15" s="451">
        <v>4490</v>
      </c>
      <c r="X15" s="372"/>
    </row>
    <row r="16" spans="1:24" ht="14.1" customHeight="1">
      <c r="A16" s="438">
        <v>3</v>
      </c>
      <c r="B16" s="146" t="s">
        <v>892</v>
      </c>
      <c r="C16" s="9">
        <v>4269</v>
      </c>
      <c r="D16" s="9">
        <v>4196</v>
      </c>
      <c r="E16" s="453">
        <v>256.14</v>
      </c>
      <c r="F16" s="417">
        <v>170.76</v>
      </c>
      <c r="G16" s="453">
        <f t="shared" si="0"/>
        <v>426.9</v>
      </c>
      <c r="H16" s="417">
        <v>14.689246316316257</v>
      </c>
      <c r="I16" s="417">
        <v>9.7927499530831454</v>
      </c>
      <c r="J16" s="453">
        <f t="shared" si="1"/>
        <v>24.481996269399403</v>
      </c>
      <c r="K16" s="453">
        <v>245.61071882796062</v>
      </c>
      <c r="L16" s="417">
        <v>163.74036320500903</v>
      </c>
      <c r="M16" s="453">
        <f t="shared" si="2"/>
        <v>409.35108203296966</v>
      </c>
      <c r="N16" s="456">
        <v>241.31060720390397</v>
      </c>
      <c r="O16" s="417">
        <v>132.52675183638888</v>
      </c>
      <c r="P16" s="453">
        <f t="shared" si="3"/>
        <v>373.83735904029288</v>
      </c>
      <c r="Q16" s="454">
        <f t="shared" si="4"/>
        <v>18.989357940372912</v>
      </c>
      <c r="R16" s="458">
        <f t="shared" si="5"/>
        <v>41.006361321703309</v>
      </c>
      <c r="S16" s="454">
        <f t="shared" si="6"/>
        <v>59.995719262076193</v>
      </c>
      <c r="T16" s="99" t="s">
        <v>984</v>
      </c>
      <c r="U16" s="452">
        <v>4196</v>
      </c>
      <c r="V16" s="451">
        <v>4196</v>
      </c>
      <c r="X16" s="372"/>
    </row>
    <row r="17" spans="1:24" ht="14.1" customHeight="1">
      <c r="A17" s="438">
        <v>4</v>
      </c>
      <c r="B17" s="146" t="s">
        <v>893</v>
      </c>
      <c r="C17" s="9">
        <v>2963</v>
      </c>
      <c r="D17" s="9">
        <v>2912</v>
      </c>
      <c r="E17" s="453">
        <v>177.78</v>
      </c>
      <c r="F17" s="417">
        <v>118.52</v>
      </c>
      <c r="G17" s="453">
        <f t="shared" si="0"/>
        <v>296.3</v>
      </c>
      <c r="H17" s="417">
        <v>10.19541738937575</v>
      </c>
      <c r="I17" s="417">
        <v>6.7968887587222691</v>
      </c>
      <c r="J17" s="453">
        <f t="shared" si="1"/>
        <v>16.99230614809802</v>
      </c>
      <c r="K17" s="453">
        <v>170.47190440085438</v>
      </c>
      <c r="L17" s="417">
        <v>113.64785574524288</v>
      </c>
      <c r="M17" s="453">
        <f t="shared" si="2"/>
        <v>284.11976014609729</v>
      </c>
      <c r="N17" s="456">
        <v>167.48731064538944</v>
      </c>
      <c r="O17" s="417">
        <v>91.983313584263357</v>
      </c>
      <c r="P17" s="453">
        <f t="shared" si="3"/>
        <v>259.4706242296528</v>
      </c>
      <c r="Q17" s="454">
        <f t="shared" si="4"/>
        <v>13.180011144840705</v>
      </c>
      <c r="R17" s="458">
        <f t="shared" si="5"/>
        <v>28.461430919701797</v>
      </c>
      <c r="S17" s="454">
        <f t="shared" si="6"/>
        <v>41.641442064542503</v>
      </c>
      <c r="T17" s="99" t="s">
        <v>984</v>
      </c>
      <c r="U17" s="452">
        <v>2912</v>
      </c>
      <c r="V17" s="451">
        <v>2912</v>
      </c>
      <c r="X17" s="372"/>
    </row>
    <row r="18" spans="1:24" ht="14.1" customHeight="1">
      <c r="A18" s="438">
        <v>5</v>
      </c>
      <c r="B18" s="146" t="s">
        <v>894</v>
      </c>
      <c r="C18" s="9">
        <v>5064</v>
      </c>
      <c r="D18" s="9">
        <v>4977</v>
      </c>
      <c r="E18" s="453">
        <v>303.83999999999997</v>
      </c>
      <c r="F18" s="417">
        <v>202.56</v>
      </c>
      <c r="G18" s="453">
        <f t="shared" si="0"/>
        <v>506.4</v>
      </c>
      <c r="H18" s="417">
        <v>17.424770050556461</v>
      </c>
      <c r="I18" s="417">
        <v>11.616417372315077</v>
      </c>
      <c r="J18" s="453">
        <f t="shared" si="1"/>
        <v>29.041187422871538</v>
      </c>
      <c r="K18" s="453">
        <v>291.34988993787601</v>
      </c>
      <c r="L18" s="417">
        <v>194.23312234016532</v>
      </c>
      <c r="M18" s="453">
        <f t="shared" si="2"/>
        <v>485.58301227804134</v>
      </c>
      <c r="N18" s="456">
        <v>286.24898451172862</v>
      </c>
      <c r="O18" s="417">
        <v>157.20671616291247</v>
      </c>
      <c r="P18" s="453">
        <f t="shared" si="3"/>
        <v>443.45570067464109</v>
      </c>
      <c r="Q18" s="454">
        <f t="shared" si="4"/>
        <v>22.525675476703839</v>
      </c>
      <c r="R18" s="458">
        <f t="shared" si="5"/>
        <v>48.642823549567936</v>
      </c>
      <c r="S18" s="454">
        <f t="shared" si="6"/>
        <v>71.168499026271775</v>
      </c>
      <c r="T18" s="99" t="s">
        <v>984</v>
      </c>
      <c r="U18" s="452">
        <v>4977</v>
      </c>
      <c r="V18" s="451">
        <v>4977</v>
      </c>
      <c r="X18" s="372"/>
    </row>
    <row r="19" spans="1:24" ht="14.1" customHeight="1">
      <c r="A19" s="438">
        <v>6</v>
      </c>
      <c r="B19" s="146" t="s">
        <v>895</v>
      </c>
      <c r="C19" s="9">
        <v>3148</v>
      </c>
      <c r="D19" s="9">
        <v>3094</v>
      </c>
      <c r="E19" s="453">
        <v>188.88</v>
      </c>
      <c r="F19" s="417">
        <v>125.92</v>
      </c>
      <c r="G19" s="453">
        <f t="shared" si="0"/>
        <v>314.8</v>
      </c>
      <c r="H19" s="417">
        <v>10.831985805519697</v>
      </c>
      <c r="I19" s="417">
        <v>7.2212641959020258</v>
      </c>
      <c r="J19" s="453">
        <f t="shared" si="1"/>
        <v>18.053250001421723</v>
      </c>
      <c r="K19" s="453">
        <v>181.11561088555166</v>
      </c>
      <c r="L19" s="417">
        <v>120.74365504084528</v>
      </c>
      <c r="M19" s="453">
        <f t="shared" si="2"/>
        <v>301.85926592639692</v>
      </c>
      <c r="N19" s="456">
        <v>177.94466888683291</v>
      </c>
      <c r="O19" s="417">
        <v>97.726449936976394</v>
      </c>
      <c r="P19" s="453">
        <f t="shared" si="3"/>
        <v>275.67111882380931</v>
      </c>
      <c r="Q19" s="454">
        <f t="shared" si="4"/>
        <v>14.002927804238453</v>
      </c>
      <c r="R19" s="458">
        <f t="shared" si="5"/>
        <v>30.238469299770912</v>
      </c>
      <c r="S19" s="454">
        <f t="shared" si="6"/>
        <v>44.241397104009309</v>
      </c>
      <c r="T19" s="99" t="s">
        <v>984</v>
      </c>
      <c r="U19" s="452">
        <v>3094</v>
      </c>
      <c r="V19" s="451">
        <v>3094</v>
      </c>
      <c r="X19" s="372"/>
    </row>
    <row r="20" spans="1:24" ht="14.1" customHeight="1">
      <c r="A20" s="438">
        <v>7</v>
      </c>
      <c r="B20" s="146" t="s">
        <v>896</v>
      </c>
      <c r="C20" s="9">
        <v>7953</v>
      </c>
      <c r="D20" s="9">
        <v>7817</v>
      </c>
      <c r="E20" s="453">
        <v>477.18</v>
      </c>
      <c r="F20" s="417">
        <v>318.12</v>
      </c>
      <c r="G20" s="453">
        <f t="shared" si="0"/>
        <v>795.3</v>
      </c>
      <c r="H20" s="417">
        <v>27.365560073474626</v>
      </c>
      <c r="I20" s="417">
        <v>18.243555956165444</v>
      </c>
      <c r="J20" s="453">
        <f t="shared" si="1"/>
        <v>45.60911602964007</v>
      </c>
      <c r="K20" s="453">
        <v>457.56431174485135</v>
      </c>
      <c r="L20" s="417">
        <v>305.04265836716723</v>
      </c>
      <c r="M20" s="453">
        <f t="shared" si="2"/>
        <v>762.60697011201864</v>
      </c>
      <c r="N20" s="456">
        <v>449.5533518605406</v>
      </c>
      <c r="O20" s="417">
        <v>246.89277520609062</v>
      </c>
      <c r="P20" s="453">
        <f t="shared" si="3"/>
        <v>696.44612706663122</v>
      </c>
      <c r="Q20" s="454">
        <f t="shared" si="4"/>
        <v>35.376519957785376</v>
      </c>
      <c r="R20" s="458">
        <f t="shared" si="5"/>
        <v>76.393439117242053</v>
      </c>
      <c r="S20" s="454">
        <f t="shared" si="6"/>
        <v>111.76995907502749</v>
      </c>
      <c r="T20" s="99" t="s">
        <v>984</v>
      </c>
      <c r="U20" s="452">
        <v>7817</v>
      </c>
      <c r="V20" s="451">
        <v>7817</v>
      </c>
      <c r="X20" s="372"/>
    </row>
    <row r="21" spans="1:24" ht="14.1" customHeight="1">
      <c r="A21" s="438">
        <v>8</v>
      </c>
      <c r="B21" s="146" t="s">
        <v>897</v>
      </c>
      <c r="C21" s="9">
        <v>1850</v>
      </c>
      <c r="D21" s="9">
        <v>1818</v>
      </c>
      <c r="E21" s="453">
        <v>111</v>
      </c>
      <c r="F21" s="417">
        <v>74</v>
      </c>
      <c r="G21" s="453">
        <f t="shared" si="0"/>
        <v>185</v>
      </c>
      <c r="H21" s="417">
        <v>6.3656841614394644</v>
      </c>
      <c r="I21" s="417">
        <v>4.2437543717975688</v>
      </c>
      <c r="J21" s="453">
        <f t="shared" si="1"/>
        <v>10.609438533237032</v>
      </c>
      <c r="K21" s="453">
        <v>106.43706484697285</v>
      </c>
      <c r="L21" s="417">
        <v>70.957992956024071</v>
      </c>
      <c r="M21" s="453">
        <f t="shared" si="2"/>
        <v>177.39505780299692</v>
      </c>
      <c r="N21" s="456">
        <v>104.57358241443482</v>
      </c>
      <c r="O21" s="417">
        <v>57.431363527130344</v>
      </c>
      <c r="P21" s="453">
        <f t="shared" si="3"/>
        <v>162.00494594156515</v>
      </c>
      <c r="Q21" s="454">
        <f t="shared" si="4"/>
        <v>8.2291665939774816</v>
      </c>
      <c r="R21" s="458">
        <f t="shared" si="5"/>
        <v>17.770383800691292</v>
      </c>
      <c r="S21" s="454">
        <f t="shared" si="6"/>
        <v>25.999550394668802</v>
      </c>
      <c r="T21" s="99" t="s">
        <v>984</v>
      </c>
      <c r="U21" s="452">
        <v>1818</v>
      </c>
      <c r="V21" s="451">
        <v>1818</v>
      </c>
      <c r="X21" s="372"/>
    </row>
    <row r="22" spans="1:24" ht="14.1" customHeight="1">
      <c r="A22" s="438">
        <v>9</v>
      </c>
      <c r="B22" s="146" t="s">
        <v>898</v>
      </c>
      <c r="C22" s="9">
        <v>1726</v>
      </c>
      <c r="D22" s="9">
        <v>1696</v>
      </c>
      <c r="E22" s="453">
        <v>103.56</v>
      </c>
      <c r="F22" s="417">
        <v>69.040000000000006</v>
      </c>
      <c r="G22" s="453">
        <f t="shared" si="0"/>
        <v>172.60000000000002</v>
      </c>
      <c r="H22" s="417">
        <v>5.9390112771051449</v>
      </c>
      <c r="I22" s="417">
        <v>3.9593081328230295</v>
      </c>
      <c r="J22" s="453">
        <f t="shared" si="1"/>
        <v>9.8983194099281739</v>
      </c>
      <c r="K22" s="453">
        <v>99.302904824797395</v>
      </c>
      <c r="L22" s="417">
        <v>66.201889644377047</v>
      </c>
      <c r="M22" s="453">
        <f t="shared" si="2"/>
        <v>165.50479446917444</v>
      </c>
      <c r="N22" s="456">
        <v>97.564326079629481</v>
      </c>
      <c r="O22" s="417">
        <v>53.581909971798368</v>
      </c>
      <c r="P22" s="453">
        <f t="shared" si="3"/>
        <v>151.14623605142785</v>
      </c>
      <c r="Q22" s="454">
        <f t="shared" si="4"/>
        <v>7.6775900222730655</v>
      </c>
      <c r="R22" s="458">
        <f t="shared" si="5"/>
        <v>16.579287805401705</v>
      </c>
      <c r="S22" s="454">
        <f t="shared" si="6"/>
        <v>24.256877827674771</v>
      </c>
      <c r="T22" s="99" t="s">
        <v>984</v>
      </c>
      <c r="U22" s="452">
        <v>1696</v>
      </c>
      <c r="V22" s="451">
        <v>1696</v>
      </c>
      <c r="X22" s="372"/>
    </row>
    <row r="23" spans="1:24" ht="14.1" customHeight="1">
      <c r="A23" s="438">
        <v>10</v>
      </c>
      <c r="B23" s="146" t="s">
        <v>899</v>
      </c>
      <c r="C23" s="9">
        <v>3380</v>
      </c>
      <c r="D23" s="9">
        <v>3322</v>
      </c>
      <c r="E23" s="453">
        <v>202.8</v>
      </c>
      <c r="F23" s="417">
        <v>135.19999999999999</v>
      </c>
      <c r="G23" s="453">
        <f t="shared" si="0"/>
        <v>338</v>
      </c>
      <c r="H23" s="417">
        <v>11.630277008467781</v>
      </c>
      <c r="I23" s="417">
        <v>7.7534539333382613</v>
      </c>
      <c r="J23" s="453">
        <f t="shared" si="1"/>
        <v>19.383730941806043</v>
      </c>
      <c r="K23" s="453">
        <v>194.46339415284774</v>
      </c>
      <c r="L23" s="417">
        <v>129.64217091424936</v>
      </c>
      <c r="M23" s="453">
        <f t="shared" si="2"/>
        <v>324.10556506709713</v>
      </c>
      <c r="N23" s="456">
        <v>191.0587613842107</v>
      </c>
      <c r="O23" s="417">
        <v>104.92865336308138</v>
      </c>
      <c r="P23" s="453">
        <f t="shared" si="3"/>
        <v>295.98741474729206</v>
      </c>
      <c r="Q23" s="454">
        <f t="shared" si="4"/>
        <v>15.034909777104815</v>
      </c>
      <c r="R23" s="458">
        <f t="shared" si="5"/>
        <v>32.466971484506232</v>
      </c>
      <c r="S23" s="454">
        <f t="shared" si="6"/>
        <v>47.501881261611118</v>
      </c>
      <c r="T23" s="99" t="s">
        <v>984</v>
      </c>
      <c r="U23" s="452">
        <v>3322</v>
      </c>
      <c r="V23" s="451">
        <v>3322</v>
      </c>
      <c r="X23" s="372"/>
    </row>
    <row r="24" spans="1:24" ht="14.1" customHeight="1">
      <c r="A24" s="438">
        <v>11</v>
      </c>
      <c r="B24" s="146" t="s">
        <v>900</v>
      </c>
      <c r="C24" s="9">
        <v>5069</v>
      </c>
      <c r="D24" s="9">
        <v>4982</v>
      </c>
      <c r="E24" s="453">
        <v>304.14</v>
      </c>
      <c r="F24" s="417">
        <v>202.76</v>
      </c>
      <c r="G24" s="453">
        <f t="shared" si="0"/>
        <v>506.9</v>
      </c>
      <c r="H24" s="417">
        <v>17.441974602344132</v>
      </c>
      <c r="I24" s="417">
        <v>11.627886978725339</v>
      </c>
      <c r="J24" s="453">
        <f t="shared" si="1"/>
        <v>29.069861581069471</v>
      </c>
      <c r="K24" s="453">
        <v>291.63755768070564</v>
      </c>
      <c r="L24" s="417">
        <v>194.42490069950594</v>
      </c>
      <c r="M24" s="453">
        <f t="shared" si="2"/>
        <v>486.06245838021158</v>
      </c>
      <c r="N24" s="456">
        <v>286.53161581555145</v>
      </c>
      <c r="O24" s="417">
        <v>157.36193606433716</v>
      </c>
      <c r="P24" s="453">
        <f t="shared" si="3"/>
        <v>443.89355187988861</v>
      </c>
      <c r="Q24" s="454">
        <f t="shared" si="4"/>
        <v>22.547916467498339</v>
      </c>
      <c r="R24" s="458">
        <f t="shared" si="5"/>
        <v>48.690851613894125</v>
      </c>
      <c r="S24" s="454">
        <f t="shared" si="6"/>
        <v>71.238768081392436</v>
      </c>
      <c r="T24" s="99" t="s">
        <v>984</v>
      </c>
      <c r="U24" s="452">
        <v>4982</v>
      </c>
      <c r="V24" s="451">
        <v>4982</v>
      </c>
      <c r="X24" s="372"/>
    </row>
    <row r="25" spans="1:24" ht="14.1" customHeight="1">
      <c r="A25" s="438">
        <v>12</v>
      </c>
      <c r="B25" s="146" t="s">
        <v>901</v>
      </c>
      <c r="C25" s="9">
        <v>6710</v>
      </c>
      <c r="D25" s="9">
        <v>6595</v>
      </c>
      <c r="E25" s="453">
        <v>402.6</v>
      </c>
      <c r="F25" s="417">
        <v>268.39999999999998</v>
      </c>
      <c r="G25" s="453">
        <f t="shared" si="0"/>
        <v>671</v>
      </c>
      <c r="H25" s="417">
        <v>23.088508499058825</v>
      </c>
      <c r="I25" s="417">
        <v>15.392211802573881</v>
      </c>
      <c r="J25" s="453">
        <f t="shared" si="1"/>
        <v>38.480720301632708</v>
      </c>
      <c r="K25" s="453">
        <v>386.05011087739899</v>
      </c>
      <c r="L25" s="417">
        <v>257.36655823509261</v>
      </c>
      <c r="M25" s="453">
        <f t="shared" si="2"/>
        <v>643.4166691124916</v>
      </c>
      <c r="N25" s="456">
        <v>379.29120973019349</v>
      </c>
      <c r="O25" s="417">
        <v>208.30510771191595</v>
      </c>
      <c r="P25" s="453">
        <f t="shared" si="3"/>
        <v>587.59631744210947</v>
      </c>
      <c r="Q25" s="454">
        <f t="shared" si="4"/>
        <v>29.847409646264339</v>
      </c>
      <c r="R25" s="458">
        <f t="shared" si="5"/>
        <v>64.453662325750514</v>
      </c>
      <c r="S25" s="454">
        <f t="shared" si="6"/>
        <v>94.301071972014824</v>
      </c>
      <c r="T25" s="99" t="s">
        <v>984</v>
      </c>
      <c r="U25" s="452">
        <v>6595</v>
      </c>
      <c r="V25" s="451">
        <v>6595</v>
      </c>
      <c r="X25" s="372"/>
    </row>
    <row r="26" spans="1:24" ht="14.1" customHeight="1">
      <c r="A26" s="438">
        <v>13</v>
      </c>
      <c r="B26" s="146" t="s">
        <v>902</v>
      </c>
      <c r="C26" s="9">
        <v>5015</v>
      </c>
      <c r="D26" s="9">
        <v>4929</v>
      </c>
      <c r="E26" s="453">
        <v>300.89999999999998</v>
      </c>
      <c r="F26" s="417">
        <v>200.6</v>
      </c>
      <c r="G26" s="453">
        <f t="shared" si="0"/>
        <v>501.5</v>
      </c>
      <c r="H26" s="417">
        <v>17.256165443037254</v>
      </c>
      <c r="I26" s="417">
        <v>11.50401522949449</v>
      </c>
      <c r="J26" s="453">
        <f t="shared" si="1"/>
        <v>28.760180672531746</v>
      </c>
      <c r="K26" s="453">
        <v>288.53074605814538</v>
      </c>
      <c r="L26" s="417">
        <v>192.35369441862736</v>
      </c>
      <c r="M26" s="453">
        <f t="shared" si="2"/>
        <v>480.88444047677274</v>
      </c>
      <c r="N26" s="456">
        <v>283.47919773426526</v>
      </c>
      <c r="O26" s="417">
        <v>155.68556112895061</v>
      </c>
      <c r="P26" s="453">
        <f t="shared" si="3"/>
        <v>439.16475886321587</v>
      </c>
      <c r="Q26" s="454">
        <f t="shared" si="4"/>
        <v>22.307713766917402</v>
      </c>
      <c r="R26" s="458">
        <f t="shared" si="5"/>
        <v>48.17214851917123</v>
      </c>
      <c r="S26" s="454">
        <f t="shared" si="6"/>
        <v>70.479862286088633</v>
      </c>
      <c r="T26" s="99" t="s">
        <v>984</v>
      </c>
      <c r="U26" s="452">
        <v>4929</v>
      </c>
      <c r="V26" s="451">
        <v>4929</v>
      </c>
      <c r="X26" s="372"/>
    </row>
    <row r="27" spans="1:24" ht="14.1" customHeight="1">
      <c r="A27" s="438">
        <v>14</v>
      </c>
      <c r="B27" s="146" t="s">
        <v>903</v>
      </c>
      <c r="C27" s="9">
        <v>4153</v>
      </c>
      <c r="D27" s="9">
        <v>4082</v>
      </c>
      <c r="E27" s="453">
        <v>249.18</v>
      </c>
      <c r="F27" s="417">
        <v>166.12</v>
      </c>
      <c r="G27" s="453">
        <f t="shared" si="0"/>
        <v>415.3</v>
      </c>
      <c r="H27" s="417">
        <v>14.290100714842216</v>
      </c>
      <c r="I27" s="417">
        <v>9.5266550843650304</v>
      </c>
      <c r="J27" s="453">
        <f t="shared" si="1"/>
        <v>23.816755799207247</v>
      </c>
      <c r="K27" s="453">
        <v>238.93682719431263</v>
      </c>
      <c r="L27" s="417">
        <v>159.29110526830701</v>
      </c>
      <c r="M27" s="453">
        <f t="shared" si="2"/>
        <v>398.22793246261961</v>
      </c>
      <c r="N27" s="456">
        <v>234.75356095521511</v>
      </c>
      <c r="O27" s="417">
        <v>128.92565012333642</v>
      </c>
      <c r="P27" s="453">
        <f t="shared" si="3"/>
        <v>363.67921107855153</v>
      </c>
      <c r="Q27" s="454">
        <f t="shared" si="4"/>
        <v>18.473366953939745</v>
      </c>
      <c r="R27" s="458">
        <f t="shared" si="5"/>
        <v>39.8921102293356</v>
      </c>
      <c r="S27" s="454">
        <f t="shared" si="6"/>
        <v>58.365477183275345</v>
      </c>
      <c r="T27" s="99" t="s">
        <v>984</v>
      </c>
      <c r="U27" s="452">
        <v>4082</v>
      </c>
      <c r="V27" s="451">
        <v>4082</v>
      </c>
      <c r="X27" s="372"/>
    </row>
    <row r="28" spans="1:24" ht="14.1" customHeight="1">
      <c r="A28" s="438">
        <v>15</v>
      </c>
      <c r="B28" s="146" t="s">
        <v>904</v>
      </c>
      <c r="C28" s="9">
        <v>7117</v>
      </c>
      <c r="D28" s="9">
        <v>6995</v>
      </c>
      <c r="E28" s="453">
        <v>427.02</v>
      </c>
      <c r="F28" s="417">
        <v>284.68</v>
      </c>
      <c r="G28" s="453">
        <f t="shared" si="0"/>
        <v>711.7</v>
      </c>
      <c r="H28" s="417">
        <v>24.488959014575496</v>
      </c>
      <c r="I28" s="417">
        <v>16.32583776436935</v>
      </c>
      <c r="J28" s="453">
        <f t="shared" si="1"/>
        <v>40.814796778944846</v>
      </c>
      <c r="K28" s="453">
        <v>409.46626514373287</v>
      </c>
      <c r="L28" s="417">
        <v>272.97731668541797</v>
      </c>
      <c r="M28" s="453">
        <f t="shared" si="2"/>
        <v>682.44358182915084</v>
      </c>
      <c r="N28" s="456">
        <v>402.29739786136901</v>
      </c>
      <c r="O28" s="417">
        <v>220.94000768788467</v>
      </c>
      <c r="P28" s="453">
        <f t="shared" si="3"/>
        <v>623.23740554925371</v>
      </c>
      <c r="Q28" s="454">
        <f t="shared" si="4"/>
        <v>31.657826296939334</v>
      </c>
      <c r="R28" s="458">
        <f t="shared" si="5"/>
        <v>68.363146761902641</v>
      </c>
      <c r="S28" s="454">
        <f t="shared" si="6"/>
        <v>100.02097305884195</v>
      </c>
      <c r="T28" s="99" t="s">
        <v>984</v>
      </c>
      <c r="U28" s="452">
        <v>6995</v>
      </c>
      <c r="V28" s="451">
        <v>6995</v>
      </c>
      <c r="X28" s="372"/>
    </row>
    <row r="29" spans="1:24" ht="14.1" customHeight="1">
      <c r="A29" s="438">
        <v>16</v>
      </c>
      <c r="B29" s="146" t="s">
        <v>905</v>
      </c>
      <c r="C29" s="9">
        <v>5393</v>
      </c>
      <c r="D29" s="9">
        <v>5301</v>
      </c>
      <c r="E29" s="453">
        <v>323.58</v>
      </c>
      <c r="F29" s="417">
        <v>215.72</v>
      </c>
      <c r="G29" s="453">
        <f t="shared" si="0"/>
        <v>539.29999999999995</v>
      </c>
      <c r="H29" s="417">
        <v>18.556829558185427</v>
      </c>
      <c r="I29" s="417">
        <v>12.371117474110426</v>
      </c>
      <c r="J29" s="453">
        <f t="shared" si="1"/>
        <v>30.927947032295855</v>
      </c>
      <c r="K29" s="453">
        <v>310.27842741606736</v>
      </c>
      <c r="L29" s="417">
        <v>206.85213838477713</v>
      </c>
      <c r="M29" s="453">
        <f t="shared" si="2"/>
        <v>517.13056580084447</v>
      </c>
      <c r="N29" s="456">
        <v>304.84612430326871</v>
      </c>
      <c r="O29" s="417">
        <v>167.42018567665616</v>
      </c>
      <c r="P29" s="453">
        <f t="shared" si="3"/>
        <v>472.26630997992487</v>
      </c>
      <c r="Q29" s="454">
        <f t="shared" si="4"/>
        <v>23.989132670984077</v>
      </c>
      <c r="R29" s="458">
        <f t="shared" si="5"/>
        <v>51.803070182231409</v>
      </c>
      <c r="S29" s="454">
        <f t="shared" si="6"/>
        <v>75.792202853215429</v>
      </c>
      <c r="T29" s="99" t="s">
        <v>984</v>
      </c>
      <c r="U29" s="452">
        <v>5301</v>
      </c>
      <c r="V29" s="451">
        <v>5301</v>
      </c>
      <c r="X29" s="372"/>
    </row>
    <row r="30" spans="1:24" ht="14.1" customHeight="1">
      <c r="A30" s="438">
        <v>17</v>
      </c>
      <c r="B30" s="146" t="s">
        <v>906</v>
      </c>
      <c r="C30" s="9">
        <v>1208</v>
      </c>
      <c r="D30" s="9">
        <v>1187</v>
      </c>
      <c r="E30" s="453">
        <v>72.48</v>
      </c>
      <c r="F30" s="417">
        <v>48.32</v>
      </c>
      <c r="G30" s="453">
        <f t="shared" si="0"/>
        <v>120.80000000000001</v>
      </c>
      <c r="H30" s="417">
        <v>4.1566197119020947</v>
      </c>
      <c r="I30" s="417">
        <v>2.7710569087197099</v>
      </c>
      <c r="J30" s="453">
        <f t="shared" si="1"/>
        <v>6.9276766206218046</v>
      </c>
      <c r="K30" s="453">
        <v>69.500526667644991</v>
      </c>
      <c r="L30" s="417">
        <v>46.333651616690304</v>
      </c>
      <c r="M30" s="453">
        <f t="shared" si="2"/>
        <v>115.83417828433529</v>
      </c>
      <c r="N30" s="456">
        <v>68.283723003587724</v>
      </c>
      <c r="O30" s="417">
        <v>37.501128184201868</v>
      </c>
      <c r="P30" s="453">
        <f t="shared" si="3"/>
        <v>105.7848511877896</v>
      </c>
      <c r="Q30" s="454">
        <f t="shared" si="4"/>
        <v>5.3734233759593621</v>
      </c>
      <c r="R30" s="458">
        <f t="shared" si="5"/>
        <v>11.603580341208144</v>
      </c>
      <c r="S30" s="454">
        <f t="shared" si="6"/>
        <v>16.977003717167506</v>
      </c>
      <c r="T30" s="99" t="s">
        <v>984</v>
      </c>
      <c r="U30" s="452">
        <v>1187</v>
      </c>
      <c r="V30" s="451">
        <v>1187</v>
      </c>
      <c r="X30" s="372"/>
    </row>
    <row r="31" spans="1:24" ht="14.1" customHeight="1">
      <c r="A31" s="438">
        <v>18</v>
      </c>
      <c r="B31" s="146" t="s">
        <v>907</v>
      </c>
      <c r="C31" s="9">
        <v>4759</v>
      </c>
      <c r="D31" s="9">
        <v>4678</v>
      </c>
      <c r="E31" s="453">
        <v>285.54000000000002</v>
      </c>
      <c r="F31" s="417">
        <v>190.36</v>
      </c>
      <c r="G31" s="453">
        <f t="shared" si="0"/>
        <v>475.90000000000003</v>
      </c>
      <c r="H31" s="417">
        <v>16.375292391508335</v>
      </c>
      <c r="I31" s="417">
        <v>10.91677138128899</v>
      </c>
      <c r="J31" s="453">
        <f t="shared" si="1"/>
        <v>27.292063772797327</v>
      </c>
      <c r="K31" s="453">
        <v>273.80215762526694</v>
      </c>
      <c r="L31" s="417">
        <v>182.53464242038842</v>
      </c>
      <c r="M31" s="453">
        <f t="shared" si="2"/>
        <v>456.33680004565537</v>
      </c>
      <c r="N31" s="456">
        <v>269.00847497853806</v>
      </c>
      <c r="O31" s="417">
        <v>147.73830217600721</v>
      </c>
      <c r="P31" s="453">
        <f t="shared" si="3"/>
        <v>416.74677715454527</v>
      </c>
      <c r="Q31" s="454">
        <f t="shared" si="4"/>
        <v>21.168975038237193</v>
      </c>
      <c r="R31" s="458">
        <f t="shared" si="5"/>
        <v>45.713111625670194</v>
      </c>
      <c r="S31" s="454">
        <f t="shared" si="6"/>
        <v>66.882086663907444</v>
      </c>
      <c r="T31" s="99" t="s">
        <v>984</v>
      </c>
      <c r="U31" s="452">
        <v>4678</v>
      </c>
      <c r="V31" s="451">
        <v>4678</v>
      </c>
      <c r="X31" s="372"/>
    </row>
    <row r="32" spans="1:24" ht="14.1" customHeight="1">
      <c r="A32" s="438">
        <v>19</v>
      </c>
      <c r="B32" s="146" t="s">
        <v>908</v>
      </c>
      <c r="C32" s="9">
        <v>8706</v>
      </c>
      <c r="D32" s="9">
        <v>8557</v>
      </c>
      <c r="E32" s="453">
        <v>522.36</v>
      </c>
      <c r="F32" s="417">
        <v>348.24</v>
      </c>
      <c r="G32" s="453">
        <f t="shared" si="0"/>
        <v>870.6</v>
      </c>
      <c r="H32" s="417">
        <v>29.956565572698366</v>
      </c>
      <c r="I32" s="417">
        <v>19.970878681551156</v>
      </c>
      <c r="J32" s="453">
        <f t="shared" si="1"/>
        <v>49.927444254249522</v>
      </c>
      <c r="K32" s="453">
        <v>500.88707381499768</v>
      </c>
      <c r="L32" s="417">
        <v>333.92447928386247</v>
      </c>
      <c r="M32" s="453">
        <f t="shared" si="2"/>
        <v>834.81155309886014</v>
      </c>
      <c r="N32" s="456">
        <v>492.11762621625388</v>
      </c>
      <c r="O32" s="417">
        <v>270.26889236064693</v>
      </c>
      <c r="P32" s="453">
        <f t="shared" si="3"/>
        <v>762.38651857690081</v>
      </c>
      <c r="Q32" s="454">
        <f t="shared" si="4"/>
        <v>38.726013171442162</v>
      </c>
      <c r="R32" s="458">
        <f t="shared" si="5"/>
        <v>83.626465604766679</v>
      </c>
      <c r="S32" s="454">
        <f t="shared" si="6"/>
        <v>122.35247877620884</v>
      </c>
      <c r="T32" s="99" t="s">
        <v>984</v>
      </c>
      <c r="U32" s="452">
        <v>8557</v>
      </c>
      <c r="V32" s="451">
        <v>8557</v>
      </c>
      <c r="X32" s="372"/>
    </row>
    <row r="33" spans="1:24" ht="14.1" customHeight="1">
      <c r="A33" s="438">
        <v>20</v>
      </c>
      <c r="B33" s="146" t="s">
        <v>909</v>
      </c>
      <c r="C33" s="9">
        <v>5811</v>
      </c>
      <c r="D33" s="9">
        <v>5712</v>
      </c>
      <c r="E33" s="453">
        <v>348.66</v>
      </c>
      <c r="F33" s="417">
        <v>232.44</v>
      </c>
      <c r="G33" s="453">
        <f t="shared" si="0"/>
        <v>581.1</v>
      </c>
      <c r="H33" s="417">
        <v>19.995130087634987</v>
      </c>
      <c r="I33" s="417">
        <v>13.329976570008474</v>
      </c>
      <c r="J33" s="453">
        <f t="shared" si="1"/>
        <v>33.32510665764346</v>
      </c>
      <c r="K33" s="453">
        <v>334.32745071662663</v>
      </c>
      <c r="L33" s="417">
        <v>222.88480922565185</v>
      </c>
      <c r="M33" s="453">
        <f t="shared" si="2"/>
        <v>557.21225994227848</v>
      </c>
      <c r="N33" s="456">
        <v>328.47410130285448</v>
      </c>
      <c r="O33" s="417">
        <v>180.3965694357592</v>
      </c>
      <c r="P33" s="453">
        <f t="shared" si="3"/>
        <v>508.87067073861368</v>
      </c>
      <c r="Q33" s="454">
        <f t="shared" si="4"/>
        <v>25.848479501407155</v>
      </c>
      <c r="R33" s="458">
        <f t="shared" si="5"/>
        <v>55.818216359901129</v>
      </c>
      <c r="S33" s="454">
        <f t="shared" si="6"/>
        <v>81.666695861308256</v>
      </c>
      <c r="T33" s="99" t="s">
        <v>984</v>
      </c>
      <c r="U33" s="452">
        <v>5712</v>
      </c>
      <c r="V33" s="451">
        <v>5712</v>
      </c>
      <c r="X33" s="372"/>
    </row>
    <row r="34" spans="1:24" ht="14.1" customHeight="1">
      <c r="A34" s="438">
        <v>21</v>
      </c>
      <c r="B34" s="146" t="s">
        <v>910</v>
      </c>
      <c r="C34" s="9">
        <v>6086</v>
      </c>
      <c r="D34" s="9">
        <v>5982</v>
      </c>
      <c r="E34" s="453">
        <v>365.16</v>
      </c>
      <c r="F34" s="417">
        <v>243.44</v>
      </c>
      <c r="G34" s="453">
        <f t="shared" si="0"/>
        <v>608.6</v>
      </c>
      <c r="H34" s="417">
        <v>20.941380435957075</v>
      </c>
      <c r="I34" s="417">
        <v>13.960804922572976</v>
      </c>
      <c r="J34" s="453">
        <f t="shared" si="1"/>
        <v>34.902185358530048</v>
      </c>
      <c r="K34" s="453">
        <v>350.14917657225777</v>
      </c>
      <c r="L34" s="417">
        <v>233.43261898938511</v>
      </c>
      <c r="M34" s="453">
        <f t="shared" si="2"/>
        <v>583.58179556164282</v>
      </c>
      <c r="N34" s="456">
        <v>344.01882301310832</v>
      </c>
      <c r="O34" s="417">
        <v>188.93366401411635</v>
      </c>
      <c r="P34" s="453">
        <f t="shared" si="3"/>
        <v>532.95248702722461</v>
      </c>
      <c r="Q34" s="454">
        <f t="shared" si="4"/>
        <v>27.071733995106513</v>
      </c>
      <c r="R34" s="458">
        <f t="shared" si="5"/>
        <v>58.459759897841735</v>
      </c>
      <c r="S34" s="454">
        <f t="shared" si="6"/>
        <v>85.53149389294822</v>
      </c>
      <c r="T34" s="99" t="s">
        <v>984</v>
      </c>
      <c r="U34" s="452">
        <v>5982</v>
      </c>
      <c r="V34" s="451">
        <v>5982</v>
      </c>
      <c r="X34" s="372"/>
    </row>
    <row r="35" spans="1:24" ht="14.1" customHeight="1">
      <c r="A35" s="438">
        <v>22</v>
      </c>
      <c r="B35" s="146" t="s">
        <v>911</v>
      </c>
      <c r="C35" s="9">
        <v>8089</v>
      </c>
      <c r="D35" s="9">
        <v>7951</v>
      </c>
      <c r="E35" s="453">
        <v>485.34</v>
      </c>
      <c r="F35" s="417">
        <v>323.56</v>
      </c>
      <c r="G35" s="453">
        <f t="shared" si="0"/>
        <v>808.9</v>
      </c>
      <c r="H35" s="417">
        <v>27.833523882099374</v>
      </c>
      <c r="I35" s="417">
        <v>18.555529250524614</v>
      </c>
      <c r="J35" s="453">
        <f t="shared" si="1"/>
        <v>46.389053132623985</v>
      </c>
      <c r="K35" s="453">
        <v>465.3888743498182</v>
      </c>
      <c r="L35" s="417">
        <v>310.2590297412317</v>
      </c>
      <c r="M35" s="453">
        <f t="shared" si="2"/>
        <v>775.6479040910499</v>
      </c>
      <c r="N35" s="456">
        <v>457.24092332452085</v>
      </c>
      <c r="O35" s="417">
        <v>251.11475652484182</v>
      </c>
      <c r="P35" s="453">
        <f t="shared" si="3"/>
        <v>708.35567984936267</v>
      </c>
      <c r="Q35" s="454">
        <f t="shared" si="4"/>
        <v>35.981474907396716</v>
      </c>
      <c r="R35" s="458">
        <f t="shared" si="5"/>
        <v>77.699802466914491</v>
      </c>
      <c r="S35" s="454">
        <f t="shared" si="6"/>
        <v>113.68127737431121</v>
      </c>
      <c r="T35" s="99" t="s">
        <v>984</v>
      </c>
      <c r="U35" s="452">
        <v>7951</v>
      </c>
      <c r="V35" s="451">
        <v>7951</v>
      </c>
      <c r="X35" s="372"/>
    </row>
    <row r="36" spans="1:24" ht="14.1" customHeight="1">
      <c r="A36" s="438">
        <v>23</v>
      </c>
      <c r="B36" s="146" t="s">
        <v>912</v>
      </c>
      <c r="C36" s="9">
        <v>6824</v>
      </c>
      <c r="D36" s="9">
        <v>6707</v>
      </c>
      <c r="E36" s="453">
        <v>409.44</v>
      </c>
      <c r="F36" s="417">
        <v>272.95999999999998</v>
      </c>
      <c r="G36" s="453">
        <f t="shared" si="0"/>
        <v>682.4</v>
      </c>
      <c r="H36" s="417">
        <v>23.480772279817792</v>
      </c>
      <c r="I36" s="417">
        <v>15.6537188287279</v>
      </c>
      <c r="J36" s="453">
        <f t="shared" si="1"/>
        <v>39.134491108545689</v>
      </c>
      <c r="K36" s="453">
        <v>392.60893541391505</v>
      </c>
      <c r="L36" s="417">
        <v>261.73910482805854</v>
      </c>
      <c r="M36" s="453">
        <f t="shared" si="2"/>
        <v>654.34804024197365</v>
      </c>
      <c r="N36" s="456">
        <v>385.73520345735318</v>
      </c>
      <c r="O36" s="417">
        <v>211.84412146439865</v>
      </c>
      <c r="P36" s="453">
        <f t="shared" si="3"/>
        <v>597.57932492175178</v>
      </c>
      <c r="Q36" s="454">
        <f t="shared" si="4"/>
        <v>30.354504236379682</v>
      </c>
      <c r="R36" s="458">
        <f t="shared" si="5"/>
        <v>65.548702192387793</v>
      </c>
      <c r="S36" s="454">
        <f t="shared" si="6"/>
        <v>95.903206428767589</v>
      </c>
      <c r="T36" s="99" t="s">
        <v>984</v>
      </c>
      <c r="U36" s="452">
        <v>6707</v>
      </c>
      <c r="V36" s="451">
        <v>6707</v>
      </c>
      <c r="X36" s="372"/>
    </row>
    <row r="37" spans="1:24" ht="14.1" customHeight="1">
      <c r="A37" s="438">
        <v>24</v>
      </c>
      <c r="B37" s="146" t="s">
        <v>913</v>
      </c>
      <c r="C37" s="9">
        <v>5766</v>
      </c>
      <c r="D37" s="9">
        <v>5667</v>
      </c>
      <c r="E37" s="453">
        <v>345.96</v>
      </c>
      <c r="F37" s="417">
        <v>230.64</v>
      </c>
      <c r="G37" s="453">
        <f t="shared" si="0"/>
        <v>576.59999999999991</v>
      </c>
      <c r="H37" s="417">
        <v>19.840289121545919</v>
      </c>
      <c r="I37" s="417">
        <v>13.226750112316099</v>
      </c>
      <c r="J37" s="453">
        <f t="shared" si="1"/>
        <v>33.067039233862019</v>
      </c>
      <c r="K37" s="453">
        <v>331.73844103115971</v>
      </c>
      <c r="L37" s="417">
        <v>221.15880399158635</v>
      </c>
      <c r="M37" s="453">
        <f t="shared" si="2"/>
        <v>552.89724502274612</v>
      </c>
      <c r="N37" s="456">
        <v>325.93041956844928</v>
      </c>
      <c r="O37" s="417">
        <v>178.99959032293705</v>
      </c>
      <c r="P37" s="453">
        <f t="shared" si="3"/>
        <v>504.93000989138636</v>
      </c>
      <c r="Q37" s="454">
        <f t="shared" si="4"/>
        <v>25.648310584256365</v>
      </c>
      <c r="R37" s="458">
        <f t="shared" si="5"/>
        <v>55.385963780965398</v>
      </c>
      <c r="S37" s="454">
        <f t="shared" si="6"/>
        <v>81.034274365221791</v>
      </c>
      <c r="T37" s="99" t="s">
        <v>984</v>
      </c>
      <c r="U37" s="452">
        <v>5667</v>
      </c>
      <c r="V37" s="451">
        <v>5667</v>
      </c>
      <c r="X37" s="372"/>
    </row>
    <row r="38" spans="1:24" ht="14.1" customHeight="1">
      <c r="A38" s="438">
        <v>25</v>
      </c>
      <c r="B38" s="146" t="s">
        <v>914</v>
      </c>
      <c r="C38" s="9">
        <v>4422</v>
      </c>
      <c r="D38" s="9">
        <v>4346</v>
      </c>
      <c r="E38" s="453">
        <v>265.32</v>
      </c>
      <c r="F38" s="417">
        <v>176.88</v>
      </c>
      <c r="G38" s="453">
        <f t="shared" si="0"/>
        <v>442.2</v>
      </c>
      <c r="H38" s="417">
        <v>15.215705601019087</v>
      </c>
      <c r="I38" s="417">
        <v>10.143719909237216</v>
      </c>
      <c r="J38" s="453">
        <f t="shared" si="1"/>
        <v>25.359425510256301</v>
      </c>
      <c r="K38" s="453">
        <v>254.41335175854806</v>
      </c>
      <c r="L38" s="417">
        <v>169.60878100083156</v>
      </c>
      <c r="M38" s="453">
        <f t="shared" si="2"/>
        <v>424.02213275937959</v>
      </c>
      <c r="N38" s="456">
        <v>249.95912510088152</v>
      </c>
      <c r="O38" s="417">
        <v>137.27648081998399</v>
      </c>
      <c r="P38" s="453">
        <f t="shared" si="3"/>
        <v>387.23560592086551</v>
      </c>
      <c r="Q38" s="454">
        <f t="shared" si="4"/>
        <v>19.669932258685606</v>
      </c>
      <c r="R38" s="458">
        <f t="shared" si="5"/>
        <v>42.476020090084774</v>
      </c>
      <c r="S38" s="454">
        <f t="shared" si="6"/>
        <v>62.145952348770379</v>
      </c>
      <c r="T38" s="99" t="s">
        <v>984</v>
      </c>
      <c r="U38" s="452">
        <v>4346</v>
      </c>
      <c r="V38" s="451">
        <v>4346</v>
      </c>
      <c r="X38" s="372"/>
    </row>
    <row r="39" spans="1:24" ht="14.1" customHeight="1">
      <c r="A39" s="438">
        <v>26</v>
      </c>
      <c r="B39" s="146" t="s">
        <v>915</v>
      </c>
      <c r="C39" s="9">
        <v>4648</v>
      </c>
      <c r="D39" s="9">
        <v>4569</v>
      </c>
      <c r="E39" s="453">
        <v>278.88</v>
      </c>
      <c r="F39" s="417">
        <v>185.92</v>
      </c>
      <c r="G39" s="453">
        <f t="shared" si="0"/>
        <v>464.79999999999995</v>
      </c>
      <c r="H39" s="417">
        <v>15.993351341821965</v>
      </c>
      <c r="I39" s="417">
        <v>10.662146118981134</v>
      </c>
      <c r="J39" s="453">
        <f t="shared" si="1"/>
        <v>26.655497460803097</v>
      </c>
      <c r="K39" s="453">
        <v>267.41593373444863</v>
      </c>
      <c r="L39" s="417">
        <v>178.27716284302693</v>
      </c>
      <c r="M39" s="453">
        <f t="shared" si="2"/>
        <v>445.69309657747556</v>
      </c>
      <c r="N39" s="456">
        <v>262.73406003367199</v>
      </c>
      <c r="O39" s="417">
        <v>144.29242036437935</v>
      </c>
      <c r="P39" s="453">
        <f t="shared" si="3"/>
        <v>407.02648039805138</v>
      </c>
      <c r="Q39" s="454">
        <f t="shared" si="4"/>
        <v>20.675225042598584</v>
      </c>
      <c r="R39" s="458">
        <f t="shared" si="5"/>
        <v>44.646888597628703</v>
      </c>
      <c r="S39" s="454">
        <f t="shared" si="6"/>
        <v>65.322113640227258</v>
      </c>
      <c r="T39" s="99" t="s">
        <v>984</v>
      </c>
      <c r="U39" s="452">
        <v>4569</v>
      </c>
      <c r="V39" s="451">
        <v>4569</v>
      </c>
      <c r="X39" s="372"/>
    </row>
    <row r="40" spans="1:24" ht="14.1" customHeight="1">
      <c r="A40" s="438">
        <v>27</v>
      </c>
      <c r="B40" s="146" t="s">
        <v>916</v>
      </c>
      <c r="C40" s="9">
        <v>5475</v>
      </c>
      <c r="D40" s="9">
        <v>5381</v>
      </c>
      <c r="E40" s="453">
        <v>328.5</v>
      </c>
      <c r="F40" s="417">
        <v>219</v>
      </c>
      <c r="G40" s="453">
        <f t="shared" si="0"/>
        <v>547.5</v>
      </c>
      <c r="H40" s="417">
        <v>18.838984207503277</v>
      </c>
      <c r="I40" s="417">
        <v>12.559219019238752</v>
      </c>
      <c r="J40" s="453">
        <f t="shared" si="1"/>
        <v>31.398203226742027</v>
      </c>
      <c r="K40" s="453">
        <v>314.99617839847366</v>
      </c>
      <c r="L40" s="417">
        <v>209.99730347796307</v>
      </c>
      <c r="M40" s="453">
        <f t="shared" si="2"/>
        <v>524.9934818764367</v>
      </c>
      <c r="N40" s="456">
        <v>309.48127768596254</v>
      </c>
      <c r="O40" s="417">
        <v>169.96579206002087</v>
      </c>
      <c r="P40" s="453">
        <f t="shared" si="3"/>
        <v>479.44706974598341</v>
      </c>
      <c r="Q40" s="454">
        <f t="shared" si="4"/>
        <v>24.353884920014423</v>
      </c>
      <c r="R40" s="458">
        <f t="shared" si="5"/>
        <v>52.590730437180952</v>
      </c>
      <c r="S40" s="454">
        <f t="shared" si="6"/>
        <v>76.944615357195289</v>
      </c>
      <c r="T40" s="99" t="s">
        <v>984</v>
      </c>
      <c r="U40" s="452">
        <v>5381</v>
      </c>
      <c r="V40" s="451">
        <v>5381</v>
      </c>
      <c r="X40" s="372"/>
    </row>
    <row r="41" spans="1:24" ht="14.1" customHeight="1">
      <c r="A41" s="438">
        <v>28</v>
      </c>
      <c r="B41" s="146" t="s">
        <v>917</v>
      </c>
      <c r="C41" s="9">
        <v>4449</v>
      </c>
      <c r="D41" s="9">
        <v>4373</v>
      </c>
      <c r="E41" s="453">
        <v>266.94</v>
      </c>
      <c r="F41" s="417">
        <v>177.96</v>
      </c>
      <c r="G41" s="453">
        <f t="shared" si="0"/>
        <v>444.9</v>
      </c>
      <c r="H41" s="417">
        <v>15.308610180672535</v>
      </c>
      <c r="I41" s="417">
        <v>10.205655783852642</v>
      </c>
      <c r="J41" s="453">
        <f t="shared" si="1"/>
        <v>25.514265964525176</v>
      </c>
      <c r="K41" s="453">
        <v>255.9667575698283</v>
      </c>
      <c r="L41" s="417">
        <v>170.64438414127088</v>
      </c>
      <c r="M41" s="453">
        <f t="shared" si="2"/>
        <v>426.61114171109921</v>
      </c>
      <c r="N41" s="456">
        <v>251.48533414152467</v>
      </c>
      <c r="O41" s="417">
        <v>138.11466828767726</v>
      </c>
      <c r="P41" s="453">
        <f t="shared" si="3"/>
        <v>389.60000242920194</v>
      </c>
      <c r="Q41" s="454">
        <f t="shared" si="4"/>
        <v>19.790033608976159</v>
      </c>
      <c r="R41" s="458">
        <f t="shared" si="5"/>
        <v>42.735371637446264</v>
      </c>
      <c r="S41" s="454">
        <f t="shared" si="6"/>
        <v>62.525405246422451</v>
      </c>
      <c r="T41" s="99" t="s">
        <v>984</v>
      </c>
      <c r="U41" s="452">
        <v>4373</v>
      </c>
      <c r="V41" s="451">
        <v>4373</v>
      </c>
      <c r="X41" s="372"/>
    </row>
    <row r="42" spans="1:24" ht="14.1" customHeight="1">
      <c r="A42" s="437">
        <v>29</v>
      </c>
      <c r="B42" s="330" t="s">
        <v>918</v>
      </c>
      <c r="C42" s="9">
        <v>4868</v>
      </c>
      <c r="D42" s="9">
        <v>4785</v>
      </c>
      <c r="E42" s="453">
        <v>292.08</v>
      </c>
      <c r="F42" s="417">
        <v>194.72</v>
      </c>
      <c r="G42" s="453">
        <f t="shared" si="0"/>
        <v>486.79999999999995</v>
      </c>
      <c r="H42" s="417">
        <v>16.750351620479631</v>
      </c>
      <c r="I42" s="417">
        <v>11.166808801032738</v>
      </c>
      <c r="J42" s="453">
        <f t="shared" si="1"/>
        <v>27.917160421512371</v>
      </c>
      <c r="K42" s="453">
        <v>280.07331441895343</v>
      </c>
      <c r="L42" s="417">
        <v>186.7154106540136</v>
      </c>
      <c r="M42" s="453">
        <f t="shared" si="2"/>
        <v>466.78872507296705</v>
      </c>
      <c r="N42" s="456">
        <v>275.16983740187499</v>
      </c>
      <c r="O42" s="417">
        <v>151.12209602706514</v>
      </c>
      <c r="P42" s="453">
        <f t="shared" si="3"/>
        <v>426.29193342894013</v>
      </c>
      <c r="Q42" s="454">
        <f t="shared" si="4"/>
        <v>21.653828637558092</v>
      </c>
      <c r="R42" s="458">
        <f t="shared" si="5"/>
        <v>46.760123427981199</v>
      </c>
      <c r="S42" s="454">
        <f t="shared" si="6"/>
        <v>68.41395206553932</v>
      </c>
      <c r="T42" s="99" t="s">
        <v>984</v>
      </c>
      <c r="U42" s="452">
        <v>4785</v>
      </c>
      <c r="V42" s="451">
        <v>4785</v>
      </c>
      <c r="X42" s="372"/>
    </row>
    <row r="43" spans="1:24" ht="14.1" customHeight="1">
      <c r="A43" s="437">
        <v>30</v>
      </c>
      <c r="B43" s="330" t="s">
        <v>919</v>
      </c>
      <c r="C43" s="9">
        <v>3727</v>
      </c>
      <c r="D43" s="9">
        <v>3663</v>
      </c>
      <c r="E43" s="453">
        <v>223.62</v>
      </c>
      <c r="F43" s="417">
        <v>149.08000000000001</v>
      </c>
      <c r="G43" s="453">
        <f t="shared" si="0"/>
        <v>372.70000000000005</v>
      </c>
      <c r="H43" s="417">
        <v>12.824272902532373</v>
      </c>
      <c r="I43" s="417">
        <v>8.549444618210563</v>
      </c>
      <c r="J43" s="453">
        <f t="shared" si="1"/>
        <v>21.373717520742936</v>
      </c>
      <c r="K43" s="453">
        <v>214.4275355052259</v>
      </c>
      <c r="L43" s="417">
        <v>142.95158905248744</v>
      </c>
      <c r="M43" s="453">
        <f t="shared" si="2"/>
        <v>357.37912455771334</v>
      </c>
      <c r="N43" s="456">
        <v>210.6733738695128</v>
      </c>
      <c r="O43" s="417">
        <v>115.70091452195396</v>
      </c>
      <c r="P43" s="453">
        <f t="shared" si="3"/>
        <v>326.37428839146673</v>
      </c>
      <c r="Q43" s="454">
        <f t="shared" si="4"/>
        <v>16.578434538245489</v>
      </c>
      <c r="R43" s="458">
        <f t="shared" si="5"/>
        <v>35.800119148744045</v>
      </c>
      <c r="S43" s="454">
        <f t="shared" si="6"/>
        <v>52.378553686989562</v>
      </c>
      <c r="T43" s="99" t="s">
        <v>984</v>
      </c>
      <c r="U43" s="452">
        <v>3663</v>
      </c>
      <c r="V43" s="451">
        <v>3663</v>
      </c>
      <c r="X43" s="372"/>
    </row>
    <row r="44" spans="1:24" ht="14.1" customHeight="1">
      <c r="A44" s="437">
        <v>31</v>
      </c>
      <c r="B44" s="330" t="s">
        <v>920</v>
      </c>
      <c r="C44" s="9">
        <v>1457</v>
      </c>
      <c r="D44" s="9">
        <v>1432</v>
      </c>
      <c r="E44" s="453">
        <v>87.42</v>
      </c>
      <c r="F44" s="417">
        <v>58.28</v>
      </c>
      <c r="G44" s="453">
        <f t="shared" si="0"/>
        <v>145.69999999999999</v>
      </c>
      <c r="H44" s="417">
        <v>5.0134063909282709</v>
      </c>
      <c r="I44" s="417">
        <v>3.342243307950842</v>
      </c>
      <c r="J44" s="453">
        <f t="shared" si="1"/>
        <v>8.3556496988791125</v>
      </c>
      <c r="K44" s="453">
        <v>83.826380260561862</v>
      </c>
      <c r="L44" s="417">
        <v>55.884213911852463</v>
      </c>
      <c r="M44" s="453">
        <f t="shared" si="2"/>
        <v>139.71059417241432</v>
      </c>
      <c r="N44" s="456">
        <v>82.358761933962995</v>
      </c>
      <c r="O44" s="417">
        <v>45.231079275150762</v>
      </c>
      <c r="P44" s="453">
        <f t="shared" si="3"/>
        <v>127.58984120911376</v>
      </c>
      <c r="Q44" s="454">
        <f t="shared" si="4"/>
        <v>6.4810247175271343</v>
      </c>
      <c r="R44" s="458">
        <f t="shared" si="5"/>
        <v>13.995377944652546</v>
      </c>
      <c r="S44" s="454">
        <f t="shared" si="6"/>
        <v>20.47640266217968</v>
      </c>
      <c r="T44" s="99" t="s">
        <v>984</v>
      </c>
      <c r="U44" s="452">
        <v>1432</v>
      </c>
      <c r="V44" s="451">
        <v>1432</v>
      </c>
      <c r="X44" s="372"/>
    </row>
    <row r="45" spans="1:24" ht="14.1" customHeight="1">
      <c r="A45" s="437">
        <v>32</v>
      </c>
      <c r="B45" s="330" t="s">
        <v>921</v>
      </c>
      <c r="C45" s="9">
        <v>1780</v>
      </c>
      <c r="D45" s="9">
        <v>1750</v>
      </c>
      <c r="E45" s="453">
        <v>106.8</v>
      </c>
      <c r="F45" s="417">
        <v>71.2</v>
      </c>
      <c r="G45" s="453">
        <f t="shared" si="0"/>
        <v>178</v>
      </c>
      <c r="H45" s="417">
        <v>6.1248204364120253</v>
      </c>
      <c r="I45" s="417">
        <v>4.0831798820538783</v>
      </c>
      <c r="J45" s="453">
        <f t="shared" si="1"/>
        <v>10.208000318465903</v>
      </c>
      <c r="K45" s="453">
        <v>102.40971644735767</v>
      </c>
      <c r="L45" s="417">
        <v>68.273095925255589</v>
      </c>
      <c r="M45" s="453">
        <f t="shared" si="2"/>
        <v>170.68281237261326</v>
      </c>
      <c r="N45" s="456">
        <v>100.61674416091567</v>
      </c>
      <c r="O45" s="417">
        <v>55.25828490718488</v>
      </c>
      <c r="P45" s="453">
        <f t="shared" si="3"/>
        <v>155.87502906810056</v>
      </c>
      <c r="Q45" s="454">
        <f t="shared" si="4"/>
        <v>7.917792722854017</v>
      </c>
      <c r="R45" s="458">
        <f t="shared" si="5"/>
        <v>17.097990900124593</v>
      </c>
      <c r="S45" s="454">
        <f t="shared" si="6"/>
        <v>25.015783622978603</v>
      </c>
      <c r="T45" s="99" t="s">
        <v>984</v>
      </c>
      <c r="U45" s="452">
        <v>1750</v>
      </c>
      <c r="V45" s="451">
        <v>1750</v>
      </c>
      <c r="X45" s="372"/>
    </row>
    <row r="46" spans="1:24" ht="14.1" customHeight="1">
      <c r="A46" s="437">
        <v>33</v>
      </c>
      <c r="B46" s="330" t="s">
        <v>922</v>
      </c>
      <c r="C46" s="9">
        <v>3689</v>
      </c>
      <c r="D46" s="9">
        <v>3626</v>
      </c>
      <c r="E46" s="453">
        <v>221.34</v>
      </c>
      <c r="F46" s="417">
        <v>147.56</v>
      </c>
      <c r="G46" s="453">
        <f t="shared" si="0"/>
        <v>368.9</v>
      </c>
      <c r="H46" s="417">
        <v>12.693518308946048</v>
      </c>
      <c r="I46" s="417">
        <v>8.4622756094925577</v>
      </c>
      <c r="J46" s="453">
        <f t="shared" si="1"/>
        <v>21.155793918438604</v>
      </c>
      <c r="K46" s="417">
        <v>212.24126065972052</v>
      </c>
      <c r="L46" s="417">
        <v>141.49407352149876</v>
      </c>
      <c r="M46" s="453">
        <f t="shared" si="2"/>
        <v>353.73533418121929</v>
      </c>
      <c r="N46" s="457">
        <v>208.52537596045954</v>
      </c>
      <c r="O46" s="417">
        <v>114.52124327112638</v>
      </c>
      <c r="P46" s="453">
        <f t="shared" si="3"/>
        <v>323.04661923158591</v>
      </c>
      <c r="Q46" s="454">
        <f t="shared" si="4"/>
        <v>16.409403008207022</v>
      </c>
      <c r="R46" s="458">
        <f t="shared" si="5"/>
        <v>35.435105859864947</v>
      </c>
      <c r="S46" s="454">
        <f t="shared" si="6"/>
        <v>51.844508868071955</v>
      </c>
      <c r="T46" s="99" t="s">
        <v>984</v>
      </c>
      <c r="U46" s="452">
        <v>3626</v>
      </c>
      <c r="V46" s="451">
        <v>3626</v>
      </c>
      <c r="X46" s="372"/>
    </row>
    <row r="47" spans="1:24" ht="14.1" customHeight="1">
      <c r="A47" s="437">
        <v>34</v>
      </c>
      <c r="B47" s="330" t="s">
        <v>923</v>
      </c>
      <c r="C47" s="9">
        <v>2776</v>
      </c>
      <c r="D47" s="9">
        <v>2729</v>
      </c>
      <c r="E47" s="453">
        <v>166.56</v>
      </c>
      <c r="F47" s="417">
        <v>111.04</v>
      </c>
      <c r="G47" s="453">
        <f t="shared" si="0"/>
        <v>277.60000000000002</v>
      </c>
      <c r="H47" s="417">
        <v>9.5519671525167329</v>
      </c>
      <c r="I47" s="417">
        <v>6.3679254789784059</v>
      </c>
      <c r="J47" s="453">
        <f t="shared" si="1"/>
        <v>15.919892631495138</v>
      </c>
      <c r="K47" s="417">
        <v>159.71313081902522</v>
      </c>
      <c r="L47" s="417">
        <v>106.47534510590421</v>
      </c>
      <c r="M47" s="453">
        <f t="shared" si="2"/>
        <v>266.18847592492943</v>
      </c>
      <c r="N47" s="457">
        <v>156.91689988241683</v>
      </c>
      <c r="O47" s="417">
        <v>86.17808927098045</v>
      </c>
      <c r="P47" s="453">
        <f t="shared" si="3"/>
        <v>243.09498915339728</v>
      </c>
      <c r="Q47" s="454">
        <f t="shared" si="4"/>
        <v>12.348198089125134</v>
      </c>
      <c r="R47" s="458">
        <f t="shared" si="5"/>
        <v>26.665181313902167</v>
      </c>
      <c r="S47" s="454">
        <f t="shared" si="6"/>
        <v>39.013379403027301</v>
      </c>
      <c r="T47" s="99" t="s">
        <v>984</v>
      </c>
      <c r="U47" s="452">
        <v>2729</v>
      </c>
      <c r="V47" s="451">
        <v>2729</v>
      </c>
      <c r="X47" s="372"/>
    </row>
    <row r="48" spans="1:24" ht="14.1" customHeight="1">
      <c r="A48" s="437">
        <v>35</v>
      </c>
      <c r="B48" s="330" t="s">
        <v>924</v>
      </c>
      <c r="C48" s="9">
        <v>4178</v>
      </c>
      <c r="D48" s="9">
        <v>4107</v>
      </c>
      <c r="E48" s="453">
        <v>250.68</v>
      </c>
      <c r="F48" s="417">
        <v>167.12</v>
      </c>
      <c r="G48" s="453">
        <f t="shared" si="0"/>
        <v>417.8</v>
      </c>
      <c r="H48" s="417">
        <v>14.376123473780588</v>
      </c>
      <c r="I48" s="417">
        <v>9.5840031164163495</v>
      </c>
      <c r="J48" s="453">
        <f t="shared" si="1"/>
        <v>23.960126590196936</v>
      </c>
      <c r="K48" s="417">
        <v>240.3751659084609</v>
      </c>
      <c r="L48" s="417">
        <v>160.24999706501004</v>
      </c>
      <c r="M48" s="453">
        <f t="shared" si="2"/>
        <v>400.62516297347094</v>
      </c>
      <c r="N48" s="457">
        <v>236.16671747432906</v>
      </c>
      <c r="O48" s="417">
        <v>129.7017496304598</v>
      </c>
      <c r="P48" s="453">
        <f t="shared" si="3"/>
        <v>365.86846710478886</v>
      </c>
      <c r="Q48" s="454">
        <f t="shared" si="4"/>
        <v>18.584571907912419</v>
      </c>
      <c r="R48" s="458">
        <f t="shared" si="5"/>
        <v>40.132250550966575</v>
      </c>
      <c r="S48" s="454">
        <f t="shared" si="6"/>
        <v>58.716822458878994</v>
      </c>
      <c r="T48" s="99" t="s">
        <v>984</v>
      </c>
      <c r="U48" s="452">
        <v>4107</v>
      </c>
      <c r="V48" s="451">
        <v>4107</v>
      </c>
      <c r="X48" s="372"/>
    </row>
    <row r="49" spans="1:24" ht="14.1" customHeight="1">
      <c r="A49" s="437">
        <v>36</v>
      </c>
      <c r="B49" s="330" t="s">
        <v>925</v>
      </c>
      <c r="C49" s="9">
        <v>2987</v>
      </c>
      <c r="D49" s="9">
        <v>2936</v>
      </c>
      <c r="E49" s="453">
        <v>179.22</v>
      </c>
      <c r="F49" s="417">
        <v>119.48</v>
      </c>
      <c r="G49" s="453">
        <f t="shared" si="0"/>
        <v>298.7</v>
      </c>
      <c r="H49" s="417">
        <v>10.277999237956584</v>
      </c>
      <c r="I49" s="417">
        <v>6.851942869491535</v>
      </c>
      <c r="J49" s="453">
        <f t="shared" si="1"/>
        <v>17.12994210744812</v>
      </c>
      <c r="K49" s="417">
        <v>171.85270956643669</v>
      </c>
      <c r="L49" s="417">
        <v>114.56839187007778</v>
      </c>
      <c r="M49" s="453">
        <f t="shared" si="2"/>
        <v>286.42110143651445</v>
      </c>
      <c r="N49" s="457">
        <v>168.84394090373883</v>
      </c>
      <c r="O49" s="417">
        <v>92.728369111101813</v>
      </c>
      <c r="P49" s="453">
        <f t="shared" si="3"/>
        <v>261.57231001484064</v>
      </c>
      <c r="Q49" s="454">
        <f t="shared" si="4"/>
        <v>13.286767900654439</v>
      </c>
      <c r="R49" s="458">
        <f t="shared" si="5"/>
        <v>28.6919656284675</v>
      </c>
      <c r="S49" s="454">
        <f t="shared" si="6"/>
        <v>41.978733529121939</v>
      </c>
      <c r="T49" s="99" t="s">
        <v>984</v>
      </c>
      <c r="U49" s="452">
        <v>2936</v>
      </c>
      <c r="V49" s="451">
        <v>2936</v>
      </c>
      <c r="X49" s="372"/>
    </row>
    <row r="50" spans="1:24" ht="14.1" customHeight="1">
      <c r="A50" s="437">
        <v>37</v>
      </c>
      <c r="B50" s="330" t="s">
        <v>926</v>
      </c>
      <c r="C50" s="9">
        <v>4432</v>
      </c>
      <c r="D50" s="9">
        <v>4356</v>
      </c>
      <c r="E50" s="453">
        <v>265.92</v>
      </c>
      <c r="F50" s="417">
        <v>177.28</v>
      </c>
      <c r="G50" s="453">
        <f t="shared" si="0"/>
        <v>443.20000000000005</v>
      </c>
      <c r="H50" s="417">
        <v>15.250114704594438</v>
      </c>
      <c r="I50" s="417">
        <v>10.166659122057743</v>
      </c>
      <c r="J50" s="453">
        <f t="shared" si="1"/>
        <v>25.416773826652182</v>
      </c>
      <c r="K50" s="417">
        <v>254.98868724420748</v>
      </c>
      <c r="L50" s="417">
        <v>169.99233771951276</v>
      </c>
      <c r="M50" s="453">
        <f t="shared" si="2"/>
        <v>424.98102496372024</v>
      </c>
      <c r="N50" s="457">
        <v>250.52438770852717</v>
      </c>
      <c r="O50" s="417">
        <v>137.58692062283333</v>
      </c>
      <c r="P50" s="453">
        <f t="shared" si="3"/>
        <v>388.11130833136053</v>
      </c>
      <c r="Q50" s="454">
        <f t="shared" si="4"/>
        <v>19.714414240274721</v>
      </c>
      <c r="R50" s="458">
        <f t="shared" si="5"/>
        <v>42.57207621873718</v>
      </c>
      <c r="S50" s="454">
        <f t="shared" si="6"/>
        <v>62.286490459011873</v>
      </c>
      <c r="T50" s="99" t="s">
        <v>984</v>
      </c>
      <c r="U50" s="452">
        <v>4356</v>
      </c>
      <c r="V50" s="451">
        <v>4356</v>
      </c>
      <c r="X50" s="372"/>
    </row>
    <row r="51" spans="1:24" ht="14.1" customHeight="1">
      <c r="A51" s="445">
        <v>38</v>
      </c>
      <c r="B51" s="330" t="s">
        <v>927</v>
      </c>
      <c r="C51" s="9">
        <v>3965</v>
      </c>
      <c r="D51" s="9">
        <v>3897</v>
      </c>
      <c r="E51" s="453">
        <v>237.9</v>
      </c>
      <c r="F51" s="417">
        <v>158.6</v>
      </c>
      <c r="G51" s="453">
        <f t="shared" si="0"/>
        <v>396.5</v>
      </c>
      <c r="H51" s="417">
        <v>13.643209567625664</v>
      </c>
      <c r="I51" s="417">
        <v>9.0953978833391123</v>
      </c>
      <c r="J51" s="453">
        <f t="shared" si="1"/>
        <v>22.738607450964778</v>
      </c>
      <c r="K51" s="417">
        <v>228.12052006391752</v>
      </c>
      <c r="L51" s="417">
        <v>152.08023895710022</v>
      </c>
      <c r="M51" s="453">
        <f t="shared" si="2"/>
        <v>380.20075902101775</v>
      </c>
      <c r="N51" s="457">
        <v>224.12662393147792</v>
      </c>
      <c r="O51" s="417">
        <v>123.08938182976853</v>
      </c>
      <c r="P51" s="453">
        <f t="shared" si="3"/>
        <v>347.21600576124644</v>
      </c>
      <c r="Q51" s="454">
        <f t="shared" si="4"/>
        <v>17.637105700065263</v>
      </c>
      <c r="R51" s="458">
        <f t="shared" si="5"/>
        <v>38.086255010670797</v>
      </c>
      <c r="S51" s="454">
        <f t="shared" si="6"/>
        <v>55.723360710736074</v>
      </c>
      <c r="T51" s="99" t="s">
        <v>984</v>
      </c>
      <c r="U51" s="452">
        <v>3897</v>
      </c>
      <c r="V51" s="451">
        <v>3897</v>
      </c>
      <c r="X51" s="372"/>
    </row>
    <row r="52" spans="1:24" ht="14.1" customHeight="1">
      <c r="A52" s="823" t="s">
        <v>14</v>
      </c>
      <c r="B52" s="823"/>
      <c r="C52" s="9">
        <f>SUM(C14:C51)</f>
        <v>175843</v>
      </c>
      <c r="D52" s="9">
        <f>SUM(D14:D51)</f>
        <v>172834</v>
      </c>
      <c r="E52" s="453">
        <f>SUM(E14:E51)</f>
        <v>10550.579999999998</v>
      </c>
      <c r="F52" s="417">
        <f>SUM(F14:F51)</f>
        <v>7033.72</v>
      </c>
      <c r="G52" s="453">
        <f t="shared" si="0"/>
        <v>17584.3</v>
      </c>
      <c r="H52" s="417">
        <f>SUM(H14:H51)</f>
        <v>605.05999999999995</v>
      </c>
      <c r="I52" s="417">
        <f>SUM(I14:I51)</f>
        <v>403.37</v>
      </c>
      <c r="J52" s="453">
        <f t="shared" si="1"/>
        <v>1008.43</v>
      </c>
      <c r="K52" s="417">
        <v>10116.871780479054</v>
      </c>
      <c r="L52" s="417">
        <f>SUM(L14:L51)</f>
        <v>6744.5764083060212</v>
      </c>
      <c r="M52" s="453">
        <f t="shared" si="2"/>
        <v>16861.448188785074</v>
      </c>
      <c r="N52" s="457">
        <f>SUM(N14:N51)</f>
        <v>9939.7472716224111</v>
      </c>
      <c r="O52" s="417">
        <f>SUM(O14:O51)</f>
        <v>5458.8666252438798</v>
      </c>
      <c r="P52" s="453">
        <f t="shared" si="3"/>
        <v>15398.613896866291</v>
      </c>
      <c r="Q52" s="454">
        <f t="shared" si="4"/>
        <v>782.18450885664242</v>
      </c>
      <c r="R52" s="458">
        <f t="shared" si="5"/>
        <v>1689.0797830621414</v>
      </c>
      <c r="S52" s="454">
        <f t="shared" si="6"/>
        <v>2471.2642919187838</v>
      </c>
      <c r="T52" s="99" t="s">
        <v>984</v>
      </c>
      <c r="U52" s="452">
        <f>SUM(U14:U51)</f>
        <v>172834</v>
      </c>
      <c r="V52" s="452">
        <f>SUM(V14:V51)</f>
        <v>172834</v>
      </c>
      <c r="X52" s="372"/>
    </row>
    <row r="55" spans="1:24">
      <c r="B55">
        <v>69473</v>
      </c>
      <c r="C55" s="9">
        <v>69473</v>
      </c>
      <c r="D55" s="9">
        <v>66035</v>
      </c>
    </row>
    <row r="56" spans="1:24">
      <c r="E56" s="450"/>
    </row>
    <row r="57" spans="1:24">
      <c r="C57">
        <f>C52+C55</f>
        <v>245316</v>
      </c>
      <c r="D57">
        <f>D52+D55</f>
        <v>238869</v>
      </c>
      <c r="E57">
        <f>SUM(C57:D57)</f>
        <v>484185</v>
      </c>
      <c r="P57" s="719" t="s">
        <v>885</v>
      </c>
      <c r="Q57" s="719"/>
      <c r="R57" s="719"/>
      <c r="S57" s="719"/>
      <c r="T57" s="719"/>
    </row>
    <row r="58" spans="1:24">
      <c r="P58" s="719"/>
      <c r="Q58" s="719"/>
      <c r="R58" s="719"/>
      <c r="S58" s="719"/>
      <c r="T58" s="719"/>
    </row>
    <row r="59" spans="1:24">
      <c r="P59" s="719"/>
      <c r="Q59" s="719"/>
      <c r="R59" s="719"/>
      <c r="S59" s="719"/>
      <c r="T59" s="719"/>
    </row>
    <row r="60" spans="1:24">
      <c r="P60" s="719"/>
      <c r="Q60" s="719"/>
      <c r="R60" s="719"/>
      <c r="S60" s="719"/>
      <c r="T60" s="719"/>
    </row>
    <row r="61" spans="1:24">
      <c r="C61" s="448" t="s">
        <v>978</v>
      </c>
    </row>
    <row r="62" spans="1:24">
      <c r="C62" s="448" t="s">
        <v>979</v>
      </c>
    </row>
    <row r="63" spans="1:24">
      <c r="C63" s="448" t="s">
        <v>980</v>
      </c>
    </row>
    <row r="64" spans="1:24">
      <c r="C64" s="448" t="s">
        <v>974</v>
      </c>
    </row>
    <row r="69" spans="3:4">
      <c r="C69" t="s">
        <v>982</v>
      </c>
    </row>
    <row r="71" spans="3:4">
      <c r="C71" t="s">
        <v>975</v>
      </c>
      <c r="D71" s="455"/>
    </row>
    <row r="72" spans="3:4">
      <c r="C72" t="s">
        <v>976</v>
      </c>
    </row>
    <row r="73" spans="3:4">
      <c r="C73" t="s">
        <v>977</v>
      </c>
    </row>
    <row r="74" spans="3:4">
      <c r="D74" s="372"/>
    </row>
    <row r="76" spans="3:4">
      <c r="C76" t="s">
        <v>983</v>
      </c>
    </row>
  </sheetData>
  <mergeCells count="21">
    <mergeCell ref="Q1:V1"/>
    <mergeCell ref="H11:J11"/>
    <mergeCell ref="Q11:S11"/>
    <mergeCell ref="A3:Q3"/>
    <mergeCell ref="T11:T12"/>
    <mergeCell ref="K11:M11"/>
    <mergeCell ref="D11:D12"/>
    <mergeCell ref="P10:V10"/>
    <mergeCell ref="C11:C12"/>
    <mergeCell ref="B11:B12"/>
    <mergeCell ref="N11:P11"/>
    <mergeCell ref="U9:V9"/>
    <mergeCell ref="A5:Q5"/>
    <mergeCell ref="A8:S8"/>
    <mergeCell ref="A4:P4"/>
    <mergeCell ref="V11:V12"/>
    <mergeCell ref="U11:U12"/>
    <mergeCell ref="E11:G11"/>
    <mergeCell ref="A11:A12"/>
    <mergeCell ref="P57:T60"/>
    <mergeCell ref="A52:B52"/>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27.xml><?xml version="1.0" encoding="utf-8"?>
<worksheet xmlns="http://schemas.openxmlformats.org/spreadsheetml/2006/main" xmlns:r="http://schemas.openxmlformats.org/officeDocument/2006/relationships">
  <sheetPr codeName="Sheet27">
    <pageSetUpPr fitToPage="1"/>
  </sheetPr>
  <dimension ref="A1:W63"/>
  <sheetViews>
    <sheetView topLeftCell="A18" zoomScale="80" zoomScaleNormal="80" zoomScaleSheetLayoutView="85" workbookViewId="0">
      <selection activeCell="C51" sqref="C51:D51"/>
    </sheetView>
  </sheetViews>
  <sheetFormatPr defaultRowHeight="12.75"/>
  <cols>
    <col min="2" max="2" width="13.7109375" customWidth="1"/>
    <col min="3" max="3" width="14.7109375" customWidth="1"/>
    <col min="4" max="4" width="11.140625" customWidth="1"/>
    <col min="5" max="5" width="12.42578125" customWidth="1"/>
    <col min="6" max="6" width="12" customWidth="1"/>
    <col min="7" max="7" width="11.140625" customWidth="1"/>
    <col min="15" max="15" width="9.28515625" bestFit="1" customWidth="1"/>
    <col min="20" max="20" width="10.42578125" customWidth="1"/>
    <col min="21" max="21" width="11.140625" customWidth="1"/>
    <col min="22" max="22" width="11.85546875" customWidth="1"/>
  </cols>
  <sheetData>
    <row r="1" spans="1:22" ht="15">
      <c r="Q1" s="824" t="s">
        <v>194</v>
      </c>
      <c r="R1" s="824"/>
      <c r="S1" s="824"/>
      <c r="T1" s="824"/>
      <c r="U1" s="824"/>
      <c r="V1" s="824"/>
    </row>
    <row r="3" spans="1:22" ht="15">
      <c r="A3" s="782" t="s">
        <v>0</v>
      </c>
      <c r="B3" s="782"/>
      <c r="C3" s="782"/>
      <c r="D3" s="782"/>
      <c r="E3" s="782"/>
      <c r="F3" s="782"/>
      <c r="G3" s="782"/>
      <c r="H3" s="782"/>
      <c r="I3" s="782"/>
      <c r="J3" s="782"/>
      <c r="K3" s="782"/>
      <c r="L3" s="782"/>
      <c r="M3" s="782"/>
      <c r="N3" s="782"/>
      <c r="O3" s="782"/>
      <c r="P3" s="782"/>
      <c r="Q3" s="782"/>
    </row>
    <row r="4" spans="1:22" ht="20.25">
      <c r="A4" s="743" t="s">
        <v>734</v>
      </c>
      <c r="B4" s="743"/>
      <c r="C4" s="743"/>
      <c r="D4" s="743"/>
      <c r="E4" s="743"/>
      <c r="F4" s="743"/>
      <c r="G4" s="743"/>
      <c r="H4" s="743"/>
      <c r="I4" s="743"/>
      <c r="J4" s="743"/>
      <c r="K4" s="743"/>
      <c r="L4" s="743"/>
      <c r="M4" s="743"/>
      <c r="N4" s="743"/>
      <c r="O4" s="743"/>
      <c r="P4" s="743"/>
      <c r="Q4" s="41"/>
    </row>
    <row r="5" spans="1:22" ht="15.75">
      <c r="A5" s="829" t="s">
        <v>938</v>
      </c>
      <c r="B5" s="829"/>
      <c r="C5" s="829"/>
      <c r="D5" s="829"/>
      <c r="E5" s="829"/>
      <c r="F5" s="829"/>
      <c r="G5" s="829"/>
      <c r="H5" s="829"/>
      <c r="I5" s="829"/>
      <c r="J5" s="829"/>
      <c r="K5" s="829"/>
      <c r="L5" s="829"/>
      <c r="M5" s="829"/>
      <c r="N5" s="829"/>
      <c r="O5" s="829"/>
      <c r="P5" s="829"/>
      <c r="Q5" s="829"/>
    </row>
    <row r="6" spans="1:22">
      <c r="A6" s="34"/>
      <c r="B6" s="34"/>
      <c r="C6" s="147"/>
      <c r="D6" s="34"/>
      <c r="E6" s="34"/>
      <c r="F6" s="34"/>
      <c r="G6" s="34"/>
      <c r="H6" s="34"/>
      <c r="I6" s="34"/>
      <c r="J6" s="34"/>
      <c r="K6" s="34"/>
      <c r="L6" s="34"/>
      <c r="M6" s="34"/>
      <c r="N6" s="34"/>
      <c r="O6" s="34"/>
      <c r="P6" s="34"/>
      <c r="Q6" s="34"/>
      <c r="U6" s="34"/>
    </row>
    <row r="7" spans="1:22" ht="15.75">
      <c r="A7" s="706" t="s">
        <v>805</v>
      </c>
      <c r="B7" s="706"/>
      <c r="C7" s="706"/>
      <c r="D7" s="706"/>
      <c r="E7" s="706"/>
      <c r="F7" s="706"/>
      <c r="G7" s="706"/>
      <c r="H7" s="706"/>
      <c r="I7" s="706"/>
      <c r="J7" s="706"/>
      <c r="K7" s="706"/>
      <c r="L7" s="706"/>
      <c r="M7" s="706"/>
      <c r="N7" s="706"/>
      <c r="O7" s="706"/>
      <c r="P7" s="706"/>
      <c r="Q7" s="706"/>
      <c r="R7" s="706"/>
      <c r="S7" s="706"/>
    </row>
    <row r="8" spans="1:22" ht="15.75">
      <c r="A8" s="44"/>
      <c r="B8" s="38"/>
      <c r="C8" s="38"/>
      <c r="D8" s="38"/>
      <c r="E8" s="38"/>
      <c r="F8" s="38"/>
      <c r="G8" s="38"/>
      <c r="H8" s="38"/>
      <c r="I8" s="38"/>
      <c r="J8" s="38"/>
      <c r="K8" s="38"/>
      <c r="L8" s="38"/>
      <c r="M8" s="38"/>
      <c r="N8" s="38"/>
      <c r="O8" s="38"/>
      <c r="P8" s="828" t="s">
        <v>212</v>
      </c>
      <c r="Q8" s="828"/>
      <c r="R8" s="828"/>
      <c r="S8" s="828"/>
      <c r="T8" s="828"/>
      <c r="U8" s="828"/>
      <c r="V8" s="828"/>
    </row>
    <row r="9" spans="1:22">
      <c r="P9" s="775" t="s">
        <v>822</v>
      </c>
      <c r="Q9" s="775"/>
      <c r="R9" s="775"/>
      <c r="S9" s="775"/>
      <c r="T9" s="775"/>
      <c r="U9" s="775"/>
      <c r="V9" s="775"/>
    </row>
    <row r="10" spans="1:22" ht="28.5" customHeight="1">
      <c r="A10" s="821" t="s">
        <v>18</v>
      </c>
      <c r="B10" s="777" t="s">
        <v>192</v>
      </c>
      <c r="C10" s="777" t="s">
        <v>359</v>
      </c>
      <c r="D10" s="777" t="s">
        <v>464</v>
      </c>
      <c r="E10" s="709" t="s">
        <v>845</v>
      </c>
      <c r="F10" s="709"/>
      <c r="G10" s="709"/>
      <c r="H10" s="670" t="s">
        <v>815</v>
      </c>
      <c r="I10" s="671"/>
      <c r="J10" s="672"/>
      <c r="K10" s="728" t="s">
        <v>361</v>
      </c>
      <c r="L10" s="729"/>
      <c r="M10" s="816"/>
      <c r="N10" s="825" t="s">
        <v>147</v>
      </c>
      <c r="O10" s="826"/>
      <c r="P10" s="827"/>
      <c r="Q10" s="688" t="s">
        <v>846</v>
      </c>
      <c r="R10" s="688"/>
      <c r="S10" s="688"/>
      <c r="T10" s="777" t="s">
        <v>234</v>
      </c>
      <c r="U10" s="777" t="s">
        <v>413</v>
      </c>
      <c r="V10" s="777" t="s">
        <v>362</v>
      </c>
    </row>
    <row r="11" spans="1:22" ht="69" customHeight="1">
      <c r="A11" s="822"/>
      <c r="B11" s="778"/>
      <c r="C11" s="778"/>
      <c r="D11" s="778"/>
      <c r="E11" s="5" t="s">
        <v>167</v>
      </c>
      <c r="F11" s="5" t="s">
        <v>193</v>
      </c>
      <c r="G11" s="5" t="s">
        <v>14</v>
      </c>
      <c r="H11" s="5" t="s">
        <v>167</v>
      </c>
      <c r="I11" s="5" t="s">
        <v>193</v>
      </c>
      <c r="J11" s="5" t="s">
        <v>14</v>
      </c>
      <c r="K11" s="5" t="s">
        <v>167</v>
      </c>
      <c r="L11" s="5" t="s">
        <v>193</v>
      </c>
      <c r="M11" s="5" t="s">
        <v>14</v>
      </c>
      <c r="N11" s="5" t="s">
        <v>167</v>
      </c>
      <c r="O11" s="5" t="s">
        <v>193</v>
      </c>
      <c r="P11" s="5" t="s">
        <v>14</v>
      </c>
      <c r="Q11" s="5" t="s">
        <v>222</v>
      </c>
      <c r="R11" s="5" t="s">
        <v>204</v>
      </c>
      <c r="S11" s="5" t="s">
        <v>205</v>
      </c>
      <c r="T11" s="778"/>
      <c r="U11" s="778"/>
      <c r="V11" s="778"/>
    </row>
    <row r="12" spans="1:22">
      <c r="A12" s="145">
        <v>1</v>
      </c>
      <c r="B12" s="99">
        <v>2</v>
      </c>
      <c r="C12" s="8">
        <v>3</v>
      </c>
      <c r="D12" s="145">
        <v>4</v>
      </c>
      <c r="E12" s="99">
        <v>5</v>
      </c>
      <c r="F12" s="8">
        <v>6</v>
      </c>
      <c r="G12" s="145">
        <v>7</v>
      </c>
      <c r="H12" s="99">
        <v>8</v>
      </c>
      <c r="I12" s="8">
        <v>9</v>
      </c>
      <c r="J12" s="145">
        <v>10</v>
      </c>
      <c r="K12" s="99">
        <v>11</v>
      </c>
      <c r="L12" s="8">
        <v>12</v>
      </c>
      <c r="M12" s="145">
        <v>13</v>
      </c>
      <c r="N12" s="99">
        <v>14</v>
      </c>
      <c r="O12" s="8">
        <v>15</v>
      </c>
      <c r="P12" s="145">
        <v>16</v>
      </c>
      <c r="Q12" s="99">
        <v>17</v>
      </c>
      <c r="R12" s="8">
        <v>18</v>
      </c>
      <c r="S12" s="145">
        <v>19</v>
      </c>
      <c r="T12" s="99">
        <v>20</v>
      </c>
      <c r="U12" s="145">
        <v>21</v>
      </c>
      <c r="V12" s="99">
        <v>22</v>
      </c>
    </row>
    <row r="13" spans="1:22">
      <c r="A13" s="343">
        <v>1</v>
      </c>
      <c r="B13" s="146" t="s">
        <v>890</v>
      </c>
      <c r="C13" s="452">
        <v>2908</v>
      </c>
      <c r="D13" s="459">
        <v>2760</v>
      </c>
      <c r="E13" s="453">
        <v>174.48</v>
      </c>
      <c r="F13" s="417">
        <v>116.32</v>
      </c>
      <c r="G13" s="460">
        <f>SUM(E13:F13)</f>
        <v>290.79999999999995</v>
      </c>
      <c r="H13" s="451">
        <v>0</v>
      </c>
      <c r="I13" s="452">
        <v>0</v>
      </c>
      <c r="J13" s="145">
        <f>SUM(H13:I13)</f>
        <v>0</v>
      </c>
      <c r="K13" s="453">
        <v>167.30755922972821</v>
      </c>
      <c r="L13" s="417">
        <v>111.53829379249616</v>
      </c>
      <c r="M13" s="460">
        <f>SUM(K13:L13)</f>
        <v>278.84585302222439</v>
      </c>
      <c r="N13" s="453">
        <v>148.70003027507283</v>
      </c>
      <c r="O13" s="417">
        <v>101.41277647101487</v>
      </c>
      <c r="P13" s="460">
        <f>SUM(N13:O13)</f>
        <v>250.1128067460877</v>
      </c>
      <c r="Q13" s="453">
        <f>H13+K13-N13</f>
        <v>18.607528954655379</v>
      </c>
      <c r="R13" s="417">
        <f>I13+L13-O13</f>
        <v>10.125517321481297</v>
      </c>
      <c r="S13" s="460">
        <f>J13+M13-P13</f>
        <v>28.73304627613669</v>
      </c>
      <c r="T13" s="99" t="s">
        <v>984</v>
      </c>
      <c r="U13" s="145">
        <v>2760</v>
      </c>
      <c r="V13" s="145">
        <v>2760</v>
      </c>
    </row>
    <row r="14" spans="1:22">
      <c r="A14" s="343">
        <v>2</v>
      </c>
      <c r="B14" s="146" t="s">
        <v>891</v>
      </c>
      <c r="C14" s="452">
        <v>1804</v>
      </c>
      <c r="D14" s="459">
        <v>1712</v>
      </c>
      <c r="E14" s="453">
        <v>108.24</v>
      </c>
      <c r="F14" s="417">
        <v>72.16</v>
      </c>
      <c r="G14" s="460">
        <f t="shared" ref="G14:G51" si="0">SUM(E14:F14)</f>
        <v>180.39999999999998</v>
      </c>
      <c r="H14" s="451">
        <v>0</v>
      </c>
      <c r="I14" s="452">
        <v>0</v>
      </c>
      <c r="J14" s="145">
        <f t="shared" ref="J14:J51" si="1">SUM(H14:I14)</f>
        <v>0</v>
      </c>
      <c r="K14" s="453">
        <v>103.79052161294007</v>
      </c>
      <c r="L14" s="417">
        <v>69.193632050090471</v>
      </c>
      <c r="M14" s="460">
        <f t="shared" ref="M14:M51" si="2">SUM(K14:L14)</f>
        <v>172.98415366303055</v>
      </c>
      <c r="N14" s="453">
        <v>92.247198973944791</v>
      </c>
      <c r="O14" s="417">
        <v>62.912190080368234</v>
      </c>
      <c r="P14" s="460">
        <f t="shared" ref="P14:P51" si="3">SUM(N14:O14)</f>
        <v>155.15938905431301</v>
      </c>
      <c r="Q14" s="453">
        <f t="shared" ref="Q14:Q51" si="4">H14+K14-N14</f>
        <v>11.543322638995278</v>
      </c>
      <c r="R14" s="417">
        <f t="shared" ref="R14:R51" si="5">I14+L14-O14</f>
        <v>6.2814419697222377</v>
      </c>
      <c r="S14" s="460">
        <f t="shared" ref="S14:S51" si="6">J14+M14-P14</f>
        <v>17.824764608717544</v>
      </c>
      <c r="T14" s="99" t="s">
        <v>984</v>
      </c>
      <c r="U14" s="145">
        <v>1712</v>
      </c>
      <c r="V14" s="145">
        <v>1712</v>
      </c>
    </row>
    <row r="15" spans="1:22">
      <c r="A15" s="343">
        <v>3</v>
      </c>
      <c r="B15" s="146" t="s">
        <v>892</v>
      </c>
      <c r="C15" s="452">
        <v>1686</v>
      </c>
      <c r="D15" s="459">
        <v>1600</v>
      </c>
      <c r="E15" s="453">
        <v>101.16</v>
      </c>
      <c r="F15" s="417">
        <v>67.44</v>
      </c>
      <c r="G15" s="460">
        <f t="shared" si="0"/>
        <v>168.6</v>
      </c>
      <c r="H15" s="451">
        <v>0</v>
      </c>
      <c r="I15" s="452">
        <v>0</v>
      </c>
      <c r="J15" s="145">
        <f t="shared" si="1"/>
        <v>0</v>
      </c>
      <c r="K15" s="453">
        <v>97.001562882160172</v>
      </c>
      <c r="L15" s="417">
        <v>64.667662769652182</v>
      </c>
      <c r="M15" s="460">
        <f t="shared" si="2"/>
        <v>161.66922565181235</v>
      </c>
      <c r="N15" s="453">
        <v>86.213291280527116</v>
      </c>
      <c r="O15" s="417">
        <v>58.797091172672296</v>
      </c>
      <c r="P15" s="460">
        <f t="shared" si="3"/>
        <v>145.01038245319941</v>
      </c>
      <c r="Q15" s="453">
        <f t="shared" si="4"/>
        <v>10.788271601633056</v>
      </c>
      <c r="R15" s="417">
        <f t="shared" si="5"/>
        <v>5.870571596979886</v>
      </c>
      <c r="S15" s="460">
        <f t="shared" si="6"/>
        <v>16.658843198612942</v>
      </c>
      <c r="T15" s="99" t="s">
        <v>984</v>
      </c>
      <c r="U15" s="145">
        <v>1600</v>
      </c>
      <c r="V15" s="145">
        <v>1600</v>
      </c>
    </row>
    <row r="16" spans="1:22">
      <c r="A16" s="343">
        <v>4</v>
      </c>
      <c r="B16" s="146" t="s">
        <v>893</v>
      </c>
      <c r="C16" s="452">
        <v>1170</v>
      </c>
      <c r="D16" s="459">
        <v>1110</v>
      </c>
      <c r="E16" s="453">
        <v>70.2</v>
      </c>
      <c r="F16" s="417">
        <v>46.8</v>
      </c>
      <c r="G16" s="460">
        <f t="shared" si="0"/>
        <v>117</v>
      </c>
      <c r="H16" s="451">
        <v>0</v>
      </c>
      <c r="I16" s="452">
        <v>0</v>
      </c>
      <c r="J16" s="145">
        <f t="shared" si="1"/>
        <v>0</v>
      </c>
      <c r="K16" s="453">
        <v>67.314251822139624</v>
      </c>
      <c r="L16" s="417">
        <v>44.876136085701688</v>
      </c>
      <c r="M16" s="460">
        <f t="shared" si="2"/>
        <v>112.19038790784131</v>
      </c>
      <c r="N16" s="453">
        <v>59.827728824565085</v>
      </c>
      <c r="O16" s="417">
        <v>40.802251881391804</v>
      </c>
      <c r="P16" s="460">
        <f t="shared" si="3"/>
        <v>100.62998070595688</v>
      </c>
      <c r="Q16" s="453">
        <f t="shared" si="4"/>
        <v>7.4865229975745393</v>
      </c>
      <c r="R16" s="417">
        <f t="shared" si="5"/>
        <v>4.0738842043098842</v>
      </c>
      <c r="S16" s="460">
        <f t="shared" si="6"/>
        <v>11.560407201884431</v>
      </c>
      <c r="T16" s="99" t="s">
        <v>984</v>
      </c>
      <c r="U16" s="145">
        <v>1110</v>
      </c>
      <c r="V16" s="145">
        <v>1110</v>
      </c>
    </row>
    <row r="17" spans="1:22">
      <c r="A17" s="343">
        <v>5</v>
      </c>
      <c r="B17" s="146" t="s">
        <v>894</v>
      </c>
      <c r="C17" s="452">
        <v>2000</v>
      </c>
      <c r="D17" s="459">
        <v>1898</v>
      </c>
      <c r="E17" s="453">
        <v>120</v>
      </c>
      <c r="F17" s="417">
        <v>80</v>
      </c>
      <c r="G17" s="460">
        <f t="shared" si="0"/>
        <v>200</v>
      </c>
      <c r="H17" s="451">
        <v>0</v>
      </c>
      <c r="I17" s="452">
        <v>0</v>
      </c>
      <c r="J17" s="145">
        <f t="shared" si="1"/>
        <v>0</v>
      </c>
      <c r="K17" s="453">
        <v>115.06709713186261</v>
      </c>
      <c r="L17" s="417">
        <v>76.711343736242213</v>
      </c>
      <c r="M17" s="460">
        <f t="shared" si="2"/>
        <v>191.77844086810484</v>
      </c>
      <c r="N17" s="453">
        <v>102.26962192233347</v>
      </c>
      <c r="O17" s="417">
        <v>69.747439113490273</v>
      </c>
      <c r="P17" s="460">
        <f t="shared" si="3"/>
        <v>172.01706103582376</v>
      </c>
      <c r="Q17" s="453">
        <f t="shared" si="4"/>
        <v>12.797475209529139</v>
      </c>
      <c r="R17" s="417">
        <f t="shared" si="5"/>
        <v>6.9639046227519401</v>
      </c>
      <c r="S17" s="460">
        <f t="shared" si="6"/>
        <v>19.761379832281079</v>
      </c>
      <c r="T17" s="99" t="s">
        <v>984</v>
      </c>
      <c r="U17" s="145">
        <v>1898</v>
      </c>
      <c r="V17" s="145">
        <v>1898</v>
      </c>
    </row>
    <row r="18" spans="1:22">
      <c r="A18" s="343">
        <v>6</v>
      </c>
      <c r="B18" s="146" t="s">
        <v>895</v>
      </c>
      <c r="C18" s="452">
        <v>1243</v>
      </c>
      <c r="D18" s="459">
        <v>1180</v>
      </c>
      <c r="E18" s="453">
        <v>74.58</v>
      </c>
      <c r="F18" s="417">
        <v>49.72</v>
      </c>
      <c r="G18" s="460">
        <f t="shared" si="0"/>
        <v>124.3</v>
      </c>
      <c r="H18" s="451">
        <v>0</v>
      </c>
      <c r="I18" s="452">
        <v>0</v>
      </c>
      <c r="J18" s="145">
        <f t="shared" si="1"/>
        <v>0</v>
      </c>
      <c r="K18" s="453">
        <v>71.514200867452615</v>
      </c>
      <c r="L18" s="417">
        <v>47.676100132074531</v>
      </c>
      <c r="M18" s="460">
        <f t="shared" si="2"/>
        <v>119.19030099952715</v>
      </c>
      <c r="N18" s="453">
        <v>63.560570024730254</v>
      </c>
      <c r="O18" s="417">
        <v>43.348033409034201</v>
      </c>
      <c r="P18" s="460">
        <f t="shared" si="3"/>
        <v>106.90860343376445</v>
      </c>
      <c r="Q18" s="453">
        <f t="shared" si="4"/>
        <v>7.9536308427223616</v>
      </c>
      <c r="R18" s="417">
        <f t="shared" si="5"/>
        <v>4.3280667230403296</v>
      </c>
      <c r="S18" s="460">
        <f t="shared" si="6"/>
        <v>12.281697565762698</v>
      </c>
      <c r="T18" s="99" t="s">
        <v>984</v>
      </c>
      <c r="U18" s="145">
        <v>1180</v>
      </c>
      <c r="V18" s="145">
        <v>1180</v>
      </c>
    </row>
    <row r="19" spans="1:22">
      <c r="A19" s="343">
        <v>7</v>
      </c>
      <c r="B19" s="146" t="s">
        <v>896</v>
      </c>
      <c r="C19" s="452">
        <v>3141</v>
      </c>
      <c r="D19" s="459">
        <v>2981</v>
      </c>
      <c r="E19" s="453">
        <v>188.46</v>
      </c>
      <c r="F19" s="417">
        <v>125.64</v>
      </c>
      <c r="G19" s="460">
        <f t="shared" si="0"/>
        <v>314.10000000000002</v>
      </c>
      <c r="H19" s="451">
        <v>0</v>
      </c>
      <c r="I19" s="452">
        <v>0</v>
      </c>
      <c r="J19" s="145">
        <f t="shared" si="1"/>
        <v>0</v>
      </c>
      <c r="K19" s="453">
        <v>180.71287604559024</v>
      </c>
      <c r="L19" s="417">
        <v>120.47516533776839</v>
      </c>
      <c r="M19" s="460">
        <f t="shared" si="2"/>
        <v>301.18804138335861</v>
      </c>
      <c r="N19" s="453">
        <v>160.61444122902472</v>
      </c>
      <c r="O19" s="417">
        <v>109.53835312773649</v>
      </c>
      <c r="P19" s="460">
        <f t="shared" si="3"/>
        <v>270.15279435676121</v>
      </c>
      <c r="Q19" s="453">
        <f t="shared" si="4"/>
        <v>20.098434816565515</v>
      </c>
      <c r="R19" s="417">
        <f t="shared" si="5"/>
        <v>10.936812210031903</v>
      </c>
      <c r="S19" s="460">
        <f t="shared" si="6"/>
        <v>31.035247026597403</v>
      </c>
      <c r="T19" s="99" t="s">
        <v>984</v>
      </c>
      <c r="U19" s="145">
        <v>2981</v>
      </c>
      <c r="V19" s="145">
        <v>2981</v>
      </c>
    </row>
    <row r="20" spans="1:22">
      <c r="A20" s="343">
        <v>8</v>
      </c>
      <c r="B20" s="146" t="s">
        <v>897</v>
      </c>
      <c r="C20" s="452">
        <v>731</v>
      </c>
      <c r="D20" s="459">
        <v>694</v>
      </c>
      <c r="E20" s="453">
        <v>43.86</v>
      </c>
      <c r="F20" s="417">
        <v>29.24</v>
      </c>
      <c r="G20" s="460">
        <f t="shared" si="0"/>
        <v>73.099999999999994</v>
      </c>
      <c r="H20" s="451">
        <v>0</v>
      </c>
      <c r="I20" s="452">
        <v>0</v>
      </c>
      <c r="J20" s="145">
        <f t="shared" si="1"/>
        <v>0</v>
      </c>
      <c r="K20" s="453">
        <v>42.05702400169578</v>
      </c>
      <c r="L20" s="417">
        <v>28.037996135596529</v>
      </c>
      <c r="M20" s="460">
        <f t="shared" si="2"/>
        <v>70.095020137292309</v>
      </c>
      <c r="N20" s="453">
        <v>37.37954681261288</v>
      </c>
      <c r="O20" s="417">
        <v>25.492688995980693</v>
      </c>
      <c r="P20" s="460">
        <f t="shared" si="3"/>
        <v>62.872235808593572</v>
      </c>
      <c r="Q20" s="453">
        <f t="shared" si="4"/>
        <v>4.6774771890829001</v>
      </c>
      <c r="R20" s="417">
        <f t="shared" si="5"/>
        <v>2.5453071396158364</v>
      </c>
      <c r="S20" s="460">
        <f t="shared" si="6"/>
        <v>7.2227843286987365</v>
      </c>
      <c r="T20" s="99" t="s">
        <v>984</v>
      </c>
      <c r="U20" s="145">
        <v>694</v>
      </c>
      <c r="V20" s="145">
        <v>694</v>
      </c>
    </row>
    <row r="21" spans="1:22">
      <c r="A21" s="343">
        <v>9</v>
      </c>
      <c r="B21" s="146" t="s">
        <v>898</v>
      </c>
      <c r="C21" s="452">
        <v>682</v>
      </c>
      <c r="D21" s="459">
        <v>647</v>
      </c>
      <c r="E21" s="453">
        <v>40.92</v>
      </c>
      <c r="F21" s="417">
        <v>27.28</v>
      </c>
      <c r="G21" s="460">
        <f t="shared" si="0"/>
        <v>68.2</v>
      </c>
      <c r="H21" s="451">
        <v>0</v>
      </c>
      <c r="I21" s="452">
        <v>0</v>
      </c>
      <c r="J21" s="145">
        <f t="shared" si="1"/>
        <v>0</v>
      </c>
      <c r="K21" s="453">
        <v>39.237880121965148</v>
      </c>
      <c r="L21" s="417">
        <v>26.158568214058594</v>
      </c>
      <c r="M21" s="460">
        <f t="shared" si="2"/>
        <v>65.396448336023738</v>
      </c>
      <c r="N21" s="453">
        <v>34.873941075515717</v>
      </c>
      <c r="O21" s="417">
        <v>23.783876737700187</v>
      </c>
      <c r="P21" s="460">
        <f t="shared" si="3"/>
        <v>58.6578178132159</v>
      </c>
      <c r="Q21" s="453">
        <f t="shared" si="4"/>
        <v>4.3639390464494312</v>
      </c>
      <c r="R21" s="417">
        <f t="shared" si="5"/>
        <v>2.3746914763584073</v>
      </c>
      <c r="S21" s="460">
        <f t="shared" si="6"/>
        <v>6.7386305228078385</v>
      </c>
      <c r="T21" s="99" t="s">
        <v>984</v>
      </c>
      <c r="U21" s="145">
        <v>647</v>
      </c>
      <c r="V21" s="145">
        <v>647</v>
      </c>
    </row>
    <row r="22" spans="1:22">
      <c r="A22" s="343">
        <v>10</v>
      </c>
      <c r="B22" s="146" t="s">
        <v>899</v>
      </c>
      <c r="C22" s="452">
        <v>1335</v>
      </c>
      <c r="D22" s="459">
        <v>1267</v>
      </c>
      <c r="E22" s="453">
        <v>80.099999999999994</v>
      </c>
      <c r="F22" s="417">
        <v>53.4</v>
      </c>
      <c r="G22" s="460">
        <f t="shared" si="0"/>
        <v>133.5</v>
      </c>
      <c r="H22" s="451">
        <v>0</v>
      </c>
      <c r="I22" s="452">
        <v>0</v>
      </c>
      <c r="J22" s="145">
        <f t="shared" si="1"/>
        <v>0</v>
      </c>
      <c r="K22" s="453">
        <v>76.807287335518296</v>
      </c>
      <c r="L22" s="417">
        <v>51.204821943941674</v>
      </c>
      <c r="M22" s="460">
        <f t="shared" si="2"/>
        <v>128.01210927945996</v>
      </c>
      <c r="N22" s="453">
        <v>68.264972633157583</v>
      </c>
      <c r="O22" s="417">
        <v>46.556415608254753</v>
      </c>
      <c r="P22" s="460">
        <f t="shared" si="3"/>
        <v>114.82138824141234</v>
      </c>
      <c r="Q22" s="453">
        <f t="shared" si="4"/>
        <v>8.5423147023607129</v>
      </c>
      <c r="R22" s="417">
        <f t="shared" si="5"/>
        <v>4.6484063356869214</v>
      </c>
      <c r="S22" s="460">
        <f t="shared" si="6"/>
        <v>13.190721038047627</v>
      </c>
      <c r="T22" s="99" t="s">
        <v>984</v>
      </c>
      <c r="U22" s="145">
        <v>1267</v>
      </c>
      <c r="V22" s="145">
        <v>1267</v>
      </c>
    </row>
    <row r="23" spans="1:22">
      <c r="A23" s="343">
        <v>11</v>
      </c>
      <c r="B23" s="146" t="s">
        <v>900</v>
      </c>
      <c r="C23" s="452">
        <v>2002</v>
      </c>
      <c r="D23" s="459">
        <v>1900</v>
      </c>
      <c r="E23" s="453">
        <v>120.12</v>
      </c>
      <c r="F23" s="417">
        <v>80.08</v>
      </c>
      <c r="G23" s="460">
        <f t="shared" si="0"/>
        <v>200.2</v>
      </c>
      <c r="H23" s="451">
        <v>0</v>
      </c>
      <c r="I23" s="452">
        <v>0</v>
      </c>
      <c r="J23" s="145">
        <f t="shared" si="1"/>
        <v>0</v>
      </c>
      <c r="K23" s="453">
        <v>115.18216422899448</v>
      </c>
      <c r="L23" s="417">
        <v>76.788055079978449</v>
      </c>
      <c r="M23" s="460">
        <f t="shared" si="2"/>
        <v>191.97021930897293</v>
      </c>
      <c r="N23" s="453">
        <v>102.37189154425579</v>
      </c>
      <c r="O23" s="417">
        <v>69.817186552603758</v>
      </c>
      <c r="P23" s="460">
        <f t="shared" si="3"/>
        <v>172.18907809685953</v>
      </c>
      <c r="Q23" s="453">
        <f t="shared" si="4"/>
        <v>12.810272684738692</v>
      </c>
      <c r="R23" s="417">
        <f t="shared" si="5"/>
        <v>6.9708685273746909</v>
      </c>
      <c r="S23" s="460">
        <f t="shared" si="6"/>
        <v>19.781141212113397</v>
      </c>
      <c r="T23" s="99" t="s">
        <v>984</v>
      </c>
      <c r="U23" s="145">
        <v>1900</v>
      </c>
      <c r="V23" s="145">
        <v>1900</v>
      </c>
    </row>
    <row r="24" spans="1:22">
      <c r="A24" s="343">
        <v>12</v>
      </c>
      <c r="B24" s="146" t="s">
        <v>901</v>
      </c>
      <c r="C24" s="452">
        <v>2650</v>
      </c>
      <c r="D24" s="459">
        <v>2515</v>
      </c>
      <c r="E24" s="453">
        <v>159</v>
      </c>
      <c r="F24" s="417">
        <v>106</v>
      </c>
      <c r="G24" s="460">
        <f t="shared" si="0"/>
        <v>265</v>
      </c>
      <c r="H24" s="451">
        <v>0</v>
      </c>
      <c r="I24" s="452">
        <v>0</v>
      </c>
      <c r="J24" s="145">
        <f t="shared" si="1"/>
        <v>0</v>
      </c>
      <c r="K24" s="453">
        <v>152.46390369971795</v>
      </c>
      <c r="L24" s="417">
        <v>101.64253045052092</v>
      </c>
      <c r="M24" s="460">
        <f t="shared" si="2"/>
        <v>254.10643415023887</v>
      </c>
      <c r="N24" s="453">
        <v>135.50724904709185</v>
      </c>
      <c r="O24" s="417">
        <v>92.415356825374616</v>
      </c>
      <c r="P24" s="460">
        <f t="shared" si="3"/>
        <v>227.92260587246648</v>
      </c>
      <c r="Q24" s="453">
        <f t="shared" si="4"/>
        <v>16.956654652626099</v>
      </c>
      <c r="R24" s="417">
        <f t="shared" si="5"/>
        <v>9.2271736251463068</v>
      </c>
      <c r="S24" s="460">
        <f t="shared" si="6"/>
        <v>26.183828277772392</v>
      </c>
      <c r="T24" s="99" t="s">
        <v>984</v>
      </c>
      <c r="U24" s="145">
        <v>2515</v>
      </c>
      <c r="V24" s="145">
        <v>2515</v>
      </c>
    </row>
    <row r="25" spans="1:22">
      <c r="A25" s="343">
        <v>13</v>
      </c>
      <c r="B25" s="146" t="s">
        <v>902</v>
      </c>
      <c r="C25" s="452">
        <v>1981</v>
      </c>
      <c r="D25" s="459">
        <v>1880</v>
      </c>
      <c r="E25" s="453">
        <v>118.86</v>
      </c>
      <c r="F25" s="417">
        <v>79.239999999999995</v>
      </c>
      <c r="G25" s="460">
        <f t="shared" si="0"/>
        <v>198.1</v>
      </c>
      <c r="H25" s="451">
        <v>0</v>
      </c>
      <c r="I25" s="452">
        <v>0</v>
      </c>
      <c r="J25" s="145">
        <f t="shared" si="1"/>
        <v>0</v>
      </c>
      <c r="K25" s="453">
        <v>113.97395970910992</v>
      </c>
      <c r="L25" s="417">
        <v>75.982585970747905</v>
      </c>
      <c r="M25" s="460">
        <f t="shared" si="2"/>
        <v>189.95654567985781</v>
      </c>
      <c r="N25" s="453">
        <v>101.29806051407131</v>
      </c>
      <c r="O25" s="417">
        <v>69.084838441912112</v>
      </c>
      <c r="P25" s="460">
        <f t="shared" si="3"/>
        <v>170.38289895598342</v>
      </c>
      <c r="Q25" s="453">
        <f t="shared" si="4"/>
        <v>12.67589919503861</v>
      </c>
      <c r="R25" s="417">
        <f t="shared" si="5"/>
        <v>6.8977475288357937</v>
      </c>
      <c r="S25" s="460">
        <f t="shared" si="6"/>
        <v>19.57364672387439</v>
      </c>
      <c r="T25" s="99" t="s">
        <v>984</v>
      </c>
      <c r="U25" s="145">
        <v>1880</v>
      </c>
      <c r="V25" s="145">
        <v>1880</v>
      </c>
    </row>
    <row r="26" spans="1:22">
      <c r="A26" s="343">
        <v>14</v>
      </c>
      <c r="B26" s="146" t="s">
        <v>903</v>
      </c>
      <c r="C26" s="452">
        <v>1640</v>
      </c>
      <c r="D26" s="459">
        <v>1556</v>
      </c>
      <c r="E26" s="453">
        <v>98.4</v>
      </c>
      <c r="F26" s="417">
        <v>65.599999999999994</v>
      </c>
      <c r="G26" s="460">
        <f t="shared" si="0"/>
        <v>164</v>
      </c>
      <c r="H26" s="451">
        <v>0</v>
      </c>
      <c r="I26" s="452">
        <v>0</v>
      </c>
      <c r="J26" s="145">
        <f t="shared" si="1"/>
        <v>0</v>
      </c>
      <c r="K26" s="453">
        <v>94.355019648127339</v>
      </c>
      <c r="L26" s="417">
        <v>62.90330186371861</v>
      </c>
      <c r="M26" s="460">
        <f t="shared" si="2"/>
        <v>157.25832151184596</v>
      </c>
      <c r="N26" s="453">
        <v>83.861089976313451</v>
      </c>
      <c r="O26" s="417">
        <v>57.19290007306202</v>
      </c>
      <c r="P26" s="460">
        <f t="shared" si="3"/>
        <v>141.05399004937547</v>
      </c>
      <c r="Q26" s="453">
        <f t="shared" si="4"/>
        <v>10.493929671813888</v>
      </c>
      <c r="R26" s="417">
        <f t="shared" si="5"/>
        <v>5.71040179065659</v>
      </c>
      <c r="S26" s="460">
        <f t="shared" si="6"/>
        <v>16.204331462470492</v>
      </c>
      <c r="T26" s="99" t="s">
        <v>984</v>
      </c>
      <c r="U26" s="145">
        <v>1556</v>
      </c>
      <c r="V26" s="145">
        <v>1556</v>
      </c>
    </row>
    <row r="27" spans="1:22">
      <c r="A27" s="343">
        <v>15</v>
      </c>
      <c r="B27" s="146" t="s">
        <v>904</v>
      </c>
      <c r="C27" s="452">
        <v>2811</v>
      </c>
      <c r="D27" s="459">
        <v>2772</v>
      </c>
      <c r="E27" s="453">
        <v>168.66</v>
      </c>
      <c r="F27" s="417">
        <v>112.44</v>
      </c>
      <c r="G27" s="460">
        <f t="shared" si="0"/>
        <v>281.10000000000002</v>
      </c>
      <c r="H27" s="451">
        <v>0</v>
      </c>
      <c r="I27" s="452">
        <v>0</v>
      </c>
      <c r="J27" s="145">
        <f t="shared" si="1"/>
        <v>0</v>
      </c>
      <c r="K27" s="453">
        <v>161.72680501883289</v>
      </c>
      <c r="L27" s="417">
        <v>107.81779362128843</v>
      </c>
      <c r="M27" s="460">
        <f t="shared" si="2"/>
        <v>269.54459864012131</v>
      </c>
      <c r="N27" s="453">
        <v>143.7399536118397</v>
      </c>
      <c r="O27" s="417">
        <v>98.030025674010574</v>
      </c>
      <c r="P27" s="460">
        <f t="shared" si="3"/>
        <v>241.76997928585027</v>
      </c>
      <c r="Q27" s="453">
        <f t="shared" si="4"/>
        <v>17.986851406993196</v>
      </c>
      <c r="R27" s="417">
        <f t="shared" si="5"/>
        <v>9.7877679472778567</v>
      </c>
      <c r="S27" s="460">
        <f t="shared" si="6"/>
        <v>27.774619354271039</v>
      </c>
      <c r="T27" s="99" t="s">
        <v>984</v>
      </c>
      <c r="U27" s="145">
        <v>2772</v>
      </c>
      <c r="V27" s="145">
        <v>2772</v>
      </c>
    </row>
    <row r="28" spans="1:22">
      <c r="A28" s="343">
        <v>16</v>
      </c>
      <c r="B28" s="146" t="s">
        <v>905</v>
      </c>
      <c r="C28" s="452">
        <v>2130</v>
      </c>
      <c r="D28" s="459">
        <v>2021</v>
      </c>
      <c r="E28" s="453">
        <v>127.8</v>
      </c>
      <c r="F28" s="417">
        <v>85.2</v>
      </c>
      <c r="G28" s="460">
        <f t="shared" si="0"/>
        <v>213</v>
      </c>
      <c r="H28" s="451">
        <v>0</v>
      </c>
      <c r="I28" s="452">
        <v>0</v>
      </c>
      <c r="J28" s="145">
        <f t="shared" si="1"/>
        <v>0</v>
      </c>
      <c r="K28" s="453">
        <v>122.54645844543369</v>
      </c>
      <c r="L28" s="417">
        <v>81.697581079097958</v>
      </c>
      <c r="M28" s="460">
        <f t="shared" si="2"/>
        <v>204.24403952453164</v>
      </c>
      <c r="N28" s="453">
        <v>108.91714734728514</v>
      </c>
      <c r="O28" s="417">
        <v>74.281022655867147</v>
      </c>
      <c r="P28" s="460">
        <f t="shared" si="3"/>
        <v>183.19817000315228</v>
      </c>
      <c r="Q28" s="453">
        <f t="shared" si="4"/>
        <v>13.629311098148548</v>
      </c>
      <c r="R28" s="417">
        <f t="shared" si="5"/>
        <v>7.4165584232308106</v>
      </c>
      <c r="S28" s="460">
        <f t="shared" si="6"/>
        <v>21.045869521379359</v>
      </c>
      <c r="T28" s="99" t="s">
        <v>984</v>
      </c>
      <c r="U28" s="145">
        <v>2021</v>
      </c>
      <c r="V28" s="145">
        <v>2021</v>
      </c>
    </row>
    <row r="29" spans="1:22">
      <c r="A29" s="343">
        <v>17</v>
      </c>
      <c r="B29" s="146" t="s">
        <v>906</v>
      </c>
      <c r="C29" s="452">
        <v>477</v>
      </c>
      <c r="D29" s="459">
        <v>453</v>
      </c>
      <c r="E29" s="453">
        <v>28.62</v>
      </c>
      <c r="F29" s="417">
        <v>19.079999999999998</v>
      </c>
      <c r="G29" s="460">
        <f t="shared" si="0"/>
        <v>47.7</v>
      </c>
      <c r="H29" s="451">
        <v>0</v>
      </c>
      <c r="I29" s="452">
        <v>0</v>
      </c>
      <c r="J29" s="145">
        <f t="shared" si="1"/>
        <v>0</v>
      </c>
      <c r="K29" s="453">
        <v>27.443502665949232</v>
      </c>
      <c r="L29" s="417">
        <v>18.295655481093764</v>
      </c>
      <c r="M29" s="460">
        <f t="shared" si="2"/>
        <v>45.739158147043</v>
      </c>
      <c r="N29" s="453">
        <v>24.391304828476535</v>
      </c>
      <c r="O29" s="417">
        <v>16.634764228567427</v>
      </c>
      <c r="P29" s="460">
        <f t="shared" si="3"/>
        <v>41.026069057043962</v>
      </c>
      <c r="Q29" s="453">
        <f t="shared" si="4"/>
        <v>3.052197837472697</v>
      </c>
      <c r="R29" s="417">
        <f t="shared" si="5"/>
        <v>1.6608912525263371</v>
      </c>
      <c r="S29" s="460">
        <f t="shared" si="6"/>
        <v>4.7130890899990376</v>
      </c>
      <c r="T29" s="99" t="s">
        <v>984</v>
      </c>
      <c r="U29" s="145">
        <v>453</v>
      </c>
      <c r="V29" s="145">
        <v>453</v>
      </c>
    </row>
    <row r="30" spans="1:22">
      <c r="A30" s="343">
        <v>18</v>
      </c>
      <c r="B30" s="146" t="s">
        <v>907</v>
      </c>
      <c r="C30" s="452">
        <v>1882</v>
      </c>
      <c r="D30" s="459">
        <v>1784</v>
      </c>
      <c r="E30" s="453">
        <v>112.92</v>
      </c>
      <c r="F30" s="417">
        <v>75.28</v>
      </c>
      <c r="G30" s="460">
        <f t="shared" si="0"/>
        <v>188.2</v>
      </c>
      <c r="H30" s="451">
        <v>0</v>
      </c>
      <c r="I30" s="452">
        <v>0</v>
      </c>
      <c r="J30" s="145">
        <f t="shared" si="1"/>
        <v>0</v>
      </c>
      <c r="K30" s="453">
        <v>108.27813840108271</v>
      </c>
      <c r="L30" s="417">
        <v>72.185374455803924</v>
      </c>
      <c r="M30" s="460">
        <f t="shared" si="2"/>
        <v>180.46351285688664</v>
      </c>
      <c r="N30" s="453">
        <v>96.235714228915811</v>
      </c>
      <c r="O30" s="417">
        <v>65.63234020579435</v>
      </c>
      <c r="P30" s="460">
        <f t="shared" si="3"/>
        <v>161.86805443471016</v>
      </c>
      <c r="Q30" s="453">
        <f t="shared" si="4"/>
        <v>12.042424172166903</v>
      </c>
      <c r="R30" s="417">
        <f t="shared" si="5"/>
        <v>6.5530342500095742</v>
      </c>
      <c r="S30" s="460">
        <f t="shared" si="6"/>
        <v>18.595458422176478</v>
      </c>
      <c r="T30" s="99" t="s">
        <v>984</v>
      </c>
      <c r="U30" s="145">
        <v>1784</v>
      </c>
      <c r="V30" s="145">
        <v>1784</v>
      </c>
    </row>
    <row r="31" spans="1:22">
      <c r="A31" s="343">
        <v>19</v>
      </c>
      <c r="B31" s="146" t="s">
        <v>908</v>
      </c>
      <c r="C31" s="452">
        <v>3439</v>
      </c>
      <c r="D31" s="459">
        <v>3264</v>
      </c>
      <c r="E31" s="453">
        <v>206.34</v>
      </c>
      <c r="F31" s="417">
        <v>137.56</v>
      </c>
      <c r="G31" s="460">
        <f t="shared" si="0"/>
        <v>343.9</v>
      </c>
      <c r="H31" s="451">
        <v>0</v>
      </c>
      <c r="I31" s="452">
        <v>0</v>
      </c>
      <c r="J31" s="145">
        <f t="shared" si="1"/>
        <v>0</v>
      </c>
      <c r="K31" s="453">
        <v>197.85787351823777</v>
      </c>
      <c r="L31" s="417">
        <v>131.90515555446851</v>
      </c>
      <c r="M31" s="460">
        <f t="shared" si="2"/>
        <v>329.76302907270627</v>
      </c>
      <c r="N31" s="453">
        <v>175.8526148954524</v>
      </c>
      <c r="O31" s="417">
        <v>119.93072155564653</v>
      </c>
      <c r="P31" s="460">
        <f t="shared" si="3"/>
        <v>295.78333645109893</v>
      </c>
      <c r="Q31" s="453">
        <f t="shared" si="4"/>
        <v>22.005258622785362</v>
      </c>
      <c r="R31" s="417">
        <f t="shared" si="5"/>
        <v>11.974433998821979</v>
      </c>
      <c r="S31" s="460">
        <f t="shared" si="6"/>
        <v>33.979692621607342</v>
      </c>
      <c r="T31" s="99" t="s">
        <v>984</v>
      </c>
      <c r="U31" s="145">
        <v>3264</v>
      </c>
      <c r="V31" s="145">
        <v>3264</v>
      </c>
    </row>
    <row r="32" spans="1:22">
      <c r="A32" s="343">
        <v>20</v>
      </c>
      <c r="B32" s="146" t="s">
        <v>909</v>
      </c>
      <c r="C32" s="452">
        <v>2295</v>
      </c>
      <c r="D32" s="459">
        <v>2178</v>
      </c>
      <c r="E32" s="453">
        <v>137.69999999999999</v>
      </c>
      <c r="F32" s="417">
        <v>91.8</v>
      </c>
      <c r="G32" s="460">
        <f t="shared" si="0"/>
        <v>229.5</v>
      </c>
      <c r="H32" s="451">
        <v>0</v>
      </c>
      <c r="I32" s="452">
        <v>0</v>
      </c>
      <c r="J32" s="145">
        <f t="shared" si="1"/>
        <v>0</v>
      </c>
      <c r="K32" s="453">
        <v>132.03949395881233</v>
      </c>
      <c r="L32" s="417">
        <v>88.026266937337937</v>
      </c>
      <c r="M32" s="460">
        <f t="shared" si="2"/>
        <v>220.06576089615027</v>
      </c>
      <c r="N32" s="453">
        <v>117.35439115587765</v>
      </c>
      <c r="O32" s="417">
        <v>80.035186382730089</v>
      </c>
      <c r="P32" s="460">
        <f t="shared" si="3"/>
        <v>197.38957753860774</v>
      </c>
      <c r="Q32" s="453">
        <f t="shared" si="4"/>
        <v>14.685102802934679</v>
      </c>
      <c r="R32" s="417">
        <f t="shared" si="5"/>
        <v>7.9910805546078478</v>
      </c>
      <c r="S32" s="460">
        <f t="shared" si="6"/>
        <v>22.676183357542527</v>
      </c>
      <c r="T32" s="99" t="s">
        <v>984</v>
      </c>
      <c r="U32" s="145">
        <v>2178</v>
      </c>
      <c r="V32" s="145">
        <v>2178</v>
      </c>
    </row>
    <row r="33" spans="1:22">
      <c r="A33" s="343">
        <v>21</v>
      </c>
      <c r="B33" s="146" t="s">
        <v>910</v>
      </c>
      <c r="C33" s="452">
        <v>2404</v>
      </c>
      <c r="D33" s="459">
        <v>2281</v>
      </c>
      <c r="E33" s="453">
        <v>144.24</v>
      </c>
      <c r="F33" s="417">
        <v>96.16</v>
      </c>
      <c r="G33" s="460">
        <f t="shared" si="0"/>
        <v>240.4</v>
      </c>
      <c r="H33" s="451">
        <v>0</v>
      </c>
      <c r="I33" s="452">
        <v>0</v>
      </c>
      <c r="J33" s="145">
        <f t="shared" si="1"/>
        <v>0</v>
      </c>
      <c r="K33" s="453">
        <v>138.31065075249887</v>
      </c>
      <c r="L33" s="417">
        <v>92.207035170963138</v>
      </c>
      <c r="M33" s="460">
        <f t="shared" si="2"/>
        <v>230.51768592346201</v>
      </c>
      <c r="N33" s="453">
        <v>122.92808555064484</v>
      </c>
      <c r="O33" s="417">
        <v>83.836421814415303</v>
      </c>
      <c r="P33" s="460">
        <f t="shared" si="3"/>
        <v>206.76450736506013</v>
      </c>
      <c r="Q33" s="453">
        <f t="shared" si="4"/>
        <v>15.382565201854035</v>
      </c>
      <c r="R33" s="417">
        <f t="shared" si="5"/>
        <v>8.3706133565478353</v>
      </c>
      <c r="S33" s="460">
        <f t="shared" si="6"/>
        <v>23.753178558401885</v>
      </c>
      <c r="T33" s="99" t="s">
        <v>984</v>
      </c>
      <c r="U33" s="145">
        <v>2281</v>
      </c>
      <c r="V33" s="145">
        <v>2281</v>
      </c>
    </row>
    <row r="34" spans="1:22">
      <c r="A34" s="343">
        <v>22</v>
      </c>
      <c r="B34" s="146" t="s">
        <v>911</v>
      </c>
      <c r="C34" s="452">
        <v>3195</v>
      </c>
      <c r="D34" s="459">
        <v>3032</v>
      </c>
      <c r="E34" s="453">
        <v>191.7</v>
      </c>
      <c r="F34" s="417">
        <v>127.8</v>
      </c>
      <c r="G34" s="460">
        <f t="shared" si="0"/>
        <v>319.5</v>
      </c>
      <c r="H34" s="451">
        <v>0</v>
      </c>
      <c r="I34" s="452">
        <v>0</v>
      </c>
      <c r="J34" s="145">
        <f t="shared" si="1"/>
        <v>0</v>
      </c>
      <c r="K34" s="453">
        <v>183.81968766815052</v>
      </c>
      <c r="L34" s="417">
        <v>122.54637161864693</v>
      </c>
      <c r="M34" s="460">
        <f t="shared" si="2"/>
        <v>306.36605928679745</v>
      </c>
      <c r="N34" s="453">
        <v>163.37572102092773</v>
      </c>
      <c r="O34" s="417">
        <v>111.42153398380073</v>
      </c>
      <c r="P34" s="460">
        <f t="shared" si="3"/>
        <v>274.79725500472847</v>
      </c>
      <c r="Q34" s="453">
        <f t="shared" si="4"/>
        <v>20.443966647222794</v>
      </c>
      <c r="R34" s="417">
        <f t="shared" si="5"/>
        <v>11.124837634846202</v>
      </c>
      <c r="S34" s="460">
        <f t="shared" si="6"/>
        <v>31.568804282068982</v>
      </c>
      <c r="T34" s="99" t="s">
        <v>984</v>
      </c>
      <c r="U34" s="145">
        <v>3032</v>
      </c>
      <c r="V34" s="145">
        <v>3032</v>
      </c>
    </row>
    <row r="35" spans="1:22">
      <c r="A35" s="343">
        <v>23</v>
      </c>
      <c r="B35" s="146" t="s">
        <v>912</v>
      </c>
      <c r="C35" s="452">
        <v>2695</v>
      </c>
      <c r="D35" s="459">
        <v>2558</v>
      </c>
      <c r="E35" s="453">
        <v>161.69999999999999</v>
      </c>
      <c r="F35" s="417">
        <v>107.8</v>
      </c>
      <c r="G35" s="460">
        <f t="shared" si="0"/>
        <v>269.5</v>
      </c>
      <c r="H35" s="451">
        <v>0</v>
      </c>
      <c r="I35" s="452">
        <v>0</v>
      </c>
      <c r="J35" s="145">
        <f t="shared" si="1"/>
        <v>0</v>
      </c>
      <c r="K35" s="453">
        <v>155.05291338518484</v>
      </c>
      <c r="L35" s="417">
        <v>103.36853568458638</v>
      </c>
      <c r="M35" s="460">
        <f t="shared" si="2"/>
        <v>258.4214490697712</v>
      </c>
      <c r="N35" s="453">
        <v>137.80831554034435</v>
      </c>
      <c r="O35" s="417">
        <v>93.984674205428135</v>
      </c>
      <c r="P35" s="460">
        <f t="shared" si="3"/>
        <v>231.7929897457725</v>
      </c>
      <c r="Q35" s="453">
        <f t="shared" si="4"/>
        <v>17.244597844840484</v>
      </c>
      <c r="R35" s="417">
        <f t="shared" si="5"/>
        <v>9.3838614791582415</v>
      </c>
      <c r="S35" s="460">
        <f t="shared" si="6"/>
        <v>26.628459323998698</v>
      </c>
      <c r="T35" s="99" t="s">
        <v>984</v>
      </c>
      <c r="U35" s="145">
        <v>2558</v>
      </c>
      <c r="V35" s="145">
        <v>2558</v>
      </c>
    </row>
    <row r="36" spans="1:22">
      <c r="A36" s="343">
        <v>24</v>
      </c>
      <c r="B36" s="146" t="s">
        <v>913</v>
      </c>
      <c r="C36" s="452">
        <v>2278</v>
      </c>
      <c r="D36" s="459">
        <v>2162</v>
      </c>
      <c r="E36" s="453">
        <v>136.68</v>
      </c>
      <c r="F36" s="417">
        <v>91.12</v>
      </c>
      <c r="G36" s="460">
        <f t="shared" si="0"/>
        <v>227.8</v>
      </c>
      <c r="H36" s="451">
        <v>0</v>
      </c>
      <c r="I36" s="452">
        <v>0</v>
      </c>
      <c r="J36" s="145">
        <f t="shared" si="1"/>
        <v>0</v>
      </c>
      <c r="K36" s="453">
        <v>131.06142363319151</v>
      </c>
      <c r="L36" s="417">
        <v>87.374220515579879</v>
      </c>
      <c r="M36" s="460">
        <f t="shared" si="2"/>
        <v>218.43564414877139</v>
      </c>
      <c r="N36" s="453">
        <v>116.48509936953782</v>
      </c>
      <c r="O36" s="417">
        <v>79.442333150265426</v>
      </c>
      <c r="P36" s="460">
        <f t="shared" si="3"/>
        <v>195.92743251980323</v>
      </c>
      <c r="Q36" s="453">
        <f t="shared" si="4"/>
        <v>14.576324263653689</v>
      </c>
      <c r="R36" s="417">
        <f t="shared" si="5"/>
        <v>7.9318873653144522</v>
      </c>
      <c r="S36" s="460">
        <f t="shared" si="6"/>
        <v>22.508211628968155</v>
      </c>
      <c r="T36" s="99" t="s">
        <v>984</v>
      </c>
      <c r="U36" s="145">
        <v>2162</v>
      </c>
      <c r="V36" s="145">
        <v>2162</v>
      </c>
    </row>
    <row r="37" spans="1:22">
      <c r="A37" s="343">
        <v>25</v>
      </c>
      <c r="B37" s="146" t="s">
        <v>914</v>
      </c>
      <c r="C37" s="452">
        <v>1747</v>
      </c>
      <c r="D37" s="459">
        <v>1658</v>
      </c>
      <c r="E37" s="453">
        <v>104.82</v>
      </c>
      <c r="F37" s="417">
        <v>69.88</v>
      </c>
      <c r="G37" s="460">
        <f t="shared" si="0"/>
        <v>174.7</v>
      </c>
      <c r="H37" s="451">
        <v>0</v>
      </c>
      <c r="I37" s="452">
        <v>0</v>
      </c>
      <c r="J37" s="145">
        <f t="shared" si="1"/>
        <v>0</v>
      </c>
      <c r="K37" s="453">
        <v>100.51110934468198</v>
      </c>
      <c r="L37" s="417">
        <v>67.007358753607562</v>
      </c>
      <c r="M37" s="460">
        <f t="shared" si="2"/>
        <v>167.51846809828953</v>
      </c>
      <c r="N37" s="453">
        <v>89.332514749158292</v>
      </c>
      <c r="O37" s="417">
        <v>60.92438806563375</v>
      </c>
      <c r="P37" s="460">
        <f t="shared" si="3"/>
        <v>150.25690281479206</v>
      </c>
      <c r="Q37" s="453">
        <f t="shared" si="4"/>
        <v>11.178594595523691</v>
      </c>
      <c r="R37" s="417">
        <f t="shared" si="5"/>
        <v>6.0829706879738126</v>
      </c>
      <c r="S37" s="460">
        <f t="shared" si="6"/>
        <v>17.261565283497475</v>
      </c>
      <c r="T37" s="99" t="s">
        <v>984</v>
      </c>
      <c r="U37" s="145">
        <v>1658</v>
      </c>
      <c r="V37" s="145">
        <v>1658</v>
      </c>
    </row>
    <row r="38" spans="1:22">
      <c r="A38" s="343">
        <v>26</v>
      </c>
      <c r="B38" s="146" t="s">
        <v>915</v>
      </c>
      <c r="C38" s="452">
        <v>1836</v>
      </c>
      <c r="D38" s="459">
        <v>1742</v>
      </c>
      <c r="E38" s="453">
        <v>110.16</v>
      </c>
      <c r="F38" s="417">
        <v>73.44</v>
      </c>
      <c r="G38" s="460">
        <f t="shared" si="0"/>
        <v>183.6</v>
      </c>
      <c r="H38" s="451">
        <v>0</v>
      </c>
      <c r="I38" s="452">
        <v>0</v>
      </c>
      <c r="J38" s="145">
        <f t="shared" si="1"/>
        <v>0</v>
      </c>
      <c r="K38" s="453">
        <v>105.63159516704988</v>
      </c>
      <c r="L38" s="417">
        <v>70.421013549870352</v>
      </c>
      <c r="M38" s="460">
        <f t="shared" si="2"/>
        <v>176.05260871692025</v>
      </c>
      <c r="N38" s="453">
        <v>93.883512924702117</v>
      </c>
      <c r="O38" s="417">
        <v>64.028149106184074</v>
      </c>
      <c r="P38" s="460">
        <f t="shared" si="3"/>
        <v>157.91166203088619</v>
      </c>
      <c r="Q38" s="453">
        <f t="shared" si="4"/>
        <v>11.748082242347763</v>
      </c>
      <c r="R38" s="417">
        <f t="shared" si="5"/>
        <v>6.3928644436862783</v>
      </c>
      <c r="S38" s="460">
        <f t="shared" si="6"/>
        <v>18.140946686034056</v>
      </c>
      <c r="T38" s="99" t="s">
        <v>984</v>
      </c>
      <c r="U38" s="145">
        <v>1742</v>
      </c>
      <c r="V38" s="145">
        <v>1742</v>
      </c>
    </row>
    <row r="39" spans="1:22">
      <c r="A39" s="343">
        <v>27</v>
      </c>
      <c r="B39" s="146" t="s">
        <v>916</v>
      </c>
      <c r="C39" s="452">
        <v>2163</v>
      </c>
      <c r="D39" s="459">
        <v>2053</v>
      </c>
      <c r="E39" s="453">
        <v>129.78</v>
      </c>
      <c r="F39" s="417">
        <v>86.52</v>
      </c>
      <c r="G39" s="460">
        <f t="shared" si="0"/>
        <v>216.3</v>
      </c>
      <c r="H39" s="451">
        <v>0</v>
      </c>
      <c r="I39" s="452">
        <v>0</v>
      </c>
      <c r="J39" s="145">
        <f t="shared" si="1"/>
        <v>0</v>
      </c>
      <c r="K39" s="453">
        <v>124.44506554810941</v>
      </c>
      <c r="L39" s="417">
        <v>82.963318250745942</v>
      </c>
      <c r="M39" s="460">
        <f t="shared" si="2"/>
        <v>207.40838379885537</v>
      </c>
      <c r="N39" s="453">
        <v>110.60459610900365</v>
      </c>
      <c r="O39" s="417">
        <v>75.431855401239716</v>
      </c>
      <c r="P39" s="460">
        <f t="shared" si="3"/>
        <v>186.03645151024335</v>
      </c>
      <c r="Q39" s="453">
        <f t="shared" si="4"/>
        <v>13.84046943910576</v>
      </c>
      <c r="R39" s="417">
        <f t="shared" si="5"/>
        <v>7.5314628495062266</v>
      </c>
      <c r="S39" s="460">
        <f t="shared" si="6"/>
        <v>21.371932288612015</v>
      </c>
      <c r="T39" s="99" t="s">
        <v>984</v>
      </c>
      <c r="U39" s="145">
        <v>2053</v>
      </c>
      <c r="V39" s="145">
        <v>2053</v>
      </c>
    </row>
    <row r="40" spans="1:22">
      <c r="A40" s="343">
        <v>28</v>
      </c>
      <c r="B40" s="146" t="s">
        <v>917</v>
      </c>
      <c r="C40" s="452">
        <v>1757</v>
      </c>
      <c r="D40" s="459">
        <v>1667</v>
      </c>
      <c r="E40" s="453">
        <v>105.42</v>
      </c>
      <c r="F40" s="417">
        <v>70.28</v>
      </c>
      <c r="G40" s="460">
        <f t="shared" si="0"/>
        <v>175.7</v>
      </c>
      <c r="H40" s="451">
        <v>0</v>
      </c>
      <c r="I40" s="452">
        <v>0</v>
      </c>
      <c r="J40" s="145">
        <f t="shared" si="1"/>
        <v>0</v>
      </c>
      <c r="K40" s="453">
        <v>101.08644483034131</v>
      </c>
      <c r="L40" s="417">
        <v>67.390915472288782</v>
      </c>
      <c r="M40" s="460">
        <f t="shared" si="2"/>
        <v>168.47736030263007</v>
      </c>
      <c r="N40" s="453">
        <v>89.843862858769953</v>
      </c>
      <c r="O40" s="417">
        <v>61.273125261201201</v>
      </c>
      <c r="P40" s="460">
        <f t="shared" si="3"/>
        <v>151.11698811997115</v>
      </c>
      <c r="Q40" s="453">
        <f t="shared" si="4"/>
        <v>11.242581971571354</v>
      </c>
      <c r="R40" s="417">
        <f t="shared" si="5"/>
        <v>6.1177902110875806</v>
      </c>
      <c r="S40" s="460">
        <f t="shared" si="6"/>
        <v>17.360372182658921</v>
      </c>
      <c r="T40" s="99" t="s">
        <v>984</v>
      </c>
      <c r="U40" s="145">
        <v>1667</v>
      </c>
      <c r="V40" s="145">
        <v>1667</v>
      </c>
    </row>
    <row r="41" spans="1:22">
      <c r="A41" s="335">
        <v>29</v>
      </c>
      <c r="B41" s="330" t="s">
        <v>918</v>
      </c>
      <c r="C41" s="452">
        <v>1923</v>
      </c>
      <c r="D41" s="459">
        <v>1825</v>
      </c>
      <c r="E41" s="453">
        <v>115.38</v>
      </c>
      <c r="F41" s="417">
        <v>76.92</v>
      </c>
      <c r="G41" s="460">
        <f t="shared" si="0"/>
        <v>192.3</v>
      </c>
      <c r="H41" s="451">
        <v>0</v>
      </c>
      <c r="I41" s="452">
        <v>0</v>
      </c>
      <c r="J41" s="145">
        <f t="shared" si="1"/>
        <v>0</v>
      </c>
      <c r="K41" s="453">
        <v>110.63701389228589</v>
      </c>
      <c r="L41" s="417">
        <v>73.757957002396893</v>
      </c>
      <c r="M41" s="460">
        <f t="shared" si="2"/>
        <v>184.39497089468279</v>
      </c>
      <c r="N41" s="453">
        <v>98.332241478323624</v>
      </c>
      <c r="O41" s="417">
        <v>67.062162707620899</v>
      </c>
      <c r="P41" s="460">
        <f t="shared" si="3"/>
        <v>165.39440418594452</v>
      </c>
      <c r="Q41" s="453">
        <f t="shared" si="4"/>
        <v>12.304772413962269</v>
      </c>
      <c r="R41" s="417">
        <f t="shared" si="5"/>
        <v>6.6957942947759932</v>
      </c>
      <c r="S41" s="460">
        <f t="shared" si="6"/>
        <v>19.000566708738262</v>
      </c>
      <c r="T41" s="99" t="s">
        <v>984</v>
      </c>
      <c r="U41" s="145">
        <v>1825</v>
      </c>
      <c r="V41" s="145">
        <v>1825</v>
      </c>
    </row>
    <row r="42" spans="1:22">
      <c r="A42" s="335">
        <v>30</v>
      </c>
      <c r="B42" s="330" t="s">
        <v>919</v>
      </c>
      <c r="C42" s="452">
        <v>1472</v>
      </c>
      <c r="D42" s="459">
        <v>1397</v>
      </c>
      <c r="E42" s="453">
        <v>88.32</v>
      </c>
      <c r="F42" s="417">
        <v>58.88</v>
      </c>
      <c r="G42" s="460">
        <f t="shared" si="0"/>
        <v>147.19999999999999</v>
      </c>
      <c r="H42" s="451">
        <v>0</v>
      </c>
      <c r="I42" s="452">
        <v>0</v>
      </c>
      <c r="J42" s="145">
        <f t="shared" si="1"/>
        <v>0</v>
      </c>
      <c r="K42" s="453">
        <v>84.689383489050883</v>
      </c>
      <c r="L42" s="417">
        <v>56.459548989874271</v>
      </c>
      <c r="M42" s="460">
        <f t="shared" si="2"/>
        <v>141.14893247892516</v>
      </c>
      <c r="N42" s="453">
        <v>75.270441734837434</v>
      </c>
      <c r="O42" s="417">
        <v>51.334115187528838</v>
      </c>
      <c r="P42" s="460">
        <f t="shared" si="3"/>
        <v>126.60455692236627</v>
      </c>
      <c r="Q42" s="453">
        <f t="shared" si="4"/>
        <v>9.4189417542134493</v>
      </c>
      <c r="R42" s="417">
        <f t="shared" si="5"/>
        <v>5.1254338023454338</v>
      </c>
      <c r="S42" s="460">
        <f t="shared" si="6"/>
        <v>14.54437555655889</v>
      </c>
      <c r="T42" s="99" t="s">
        <v>984</v>
      </c>
      <c r="U42" s="145">
        <v>1397</v>
      </c>
      <c r="V42" s="145">
        <v>1397</v>
      </c>
    </row>
    <row r="43" spans="1:22">
      <c r="A43" s="335">
        <v>31</v>
      </c>
      <c r="B43" s="330" t="s">
        <v>920</v>
      </c>
      <c r="C43" s="452">
        <v>576</v>
      </c>
      <c r="D43" s="459">
        <v>547</v>
      </c>
      <c r="E43" s="453">
        <v>34.56</v>
      </c>
      <c r="F43" s="417">
        <v>23.04</v>
      </c>
      <c r="G43" s="460">
        <f t="shared" si="0"/>
        <v>57.6</v>
      </c>
      <c r="H43" s="451">
        <v>0</v>
      </c>
      <c r="I43" s="452">
        <v>0</v>
      </c>
      <c r="J43" s="145">
        <f t="shared" si="1"/>
        <v>0</v>
      </c>
      <c r="K43" s="453">
        <v>33.139323973976431</v>
      </c>
      <c r="L43" s="417">
        <v>22.092866996037756</v>
      </c>
      <c r="M43" s="460">
        <f t="shared" si="2"/>
        <v>55.232190970014187</v>
      </c>
      <c r="N43" s="453">
        <v>29.453651113632041</v>
      </c>
      <c r="O43" s="417">
        <v>20.087262464685196</v>
      </c>
      <c r="P43" s="460">
        <f t="shared" si="3"/>
        <v>49.540913578317237</v>
      </c>
      <c r="Q43" s="453">
        <f t="shared" si="4"/>
        <v>3.6856728603443898</v>
      </c>
      <c r="R43" s="417">
        <f t="shared" si="5"/>
        <v>2.0056045313525601</v>
      </c>
      <c r="S43" s="460">
        <f t="shared" si="6"/>
        <v>5.6912773916969499</v>
      </c>
      <c r="T43" s="99" t="s">
        <v>984</v>
      </c>
      <c r="U43" s="145">
        <v>547</v>
      </c>
      <c r="V43" s="145">
        <v>547</v>
      </c>
    </row>
    <row r="44" spans="1:22">
      <c r="A44" s="335">
        <v>32</v>
      </c>
      <c r="B44" s="330" t="s">
        <v>921</v>
      </c>
      <c r="C44" s="452">
        <v>719</v>
      </c>
      <c r="D44" s="459">
        <v>682</v>
      </c>
      <c r="E44" s="453">
        <v>43.14</v>
      </c>
      <c r="F44" s="417">
        <v>28.76</v>
      </c>
      <c r="G44" s="460">
        <f t="shared" si="0"/>
        <v>71.900000000000006</v>
      </c>
      <c r="H44" s="451">
        <v>0</v>
      </c>
      <c r="I44" s="452">
        <v>0</v>
      </c>
      <c r="J44" s="145">
        <f t="shared" si="1"/>
        <v>0</v>
      </c>
      <c r="K44" s="453">
        <v>41.366621418904614</v>
      </c>
      <c r="L44" s="417">
        <v>27.577728073179077</v>
      </c>
      <c r="M44" s="460">
        <f t="shared" si="2"/>
        <v>68.944349492083688</v>
      </c>
      <c r="N44" s="453">
        <v>36.76592908107888</v>
      </c>
      <c r="O44" s="417">
        <v>25.074204361299753</v>
      </c>
      <c r="P44" s="460">
        <f t="shared" si="3"/>
        <v>61.84013344237863</v>
      </c>
      <c r="Q44" s="453">
        <f t="shared" si="4"/>
        <v>4.6006923378257341</v>
      </c>
      <c r="R44" s="417">
        <f t="shared" si="5"/>
        <v>2.5035237118793248</v>
      </c>
      <c r="S44" s="460">
        <f t="shared" si="6"/>
        <v>7.1042160497050588</v>
      </c>
      <c r="T44" s="99" t="s">
        <v>984</v>
      </c>
      <c r="U44" s="145">
        <v>682</v>
      </c>
      <c r="V44" s="145">
        <v>682</v>
      </c>
    </row>
    <row r="45" spans="1:22">
      <c r="A45" s="335">
        <v>33</v>
      </c>
      <c r="B45" s="330" t="s">
        <v>922</v>
      </c>
      <c r="C45" s="452">
        <v>1457</v>
      </c>
      <c r="D45" s="452">
        <v>1383</v>
      </c>
      <c r="E45" s="417">
        <v>87.42</v>
      </c>
      <c r="F45" s="417">
        <v>58.28</v>
      </c>
      <c r="G45" s="460">
        <f t="shared" si="0"/>
        <v>145.69999999999999</v>
      </c>
      <c r="H45" s="451">
        <v>0</v>
      </c>
      <c r="I45" s="452">
        <v>0</v>
      </c>
      <c r="J45" s="145">
        <f t="shared" si="1"/>
        <v>0</v>
      </c>
      <c r="K45" s="417">
        <v>83.826380260561919</v>
      </c>
      <c r="L45" s="417">
        <v>55.884213911852449</v>
      </c>
      <c r="M45" s="460">
        <f t="shared" si="2"/>
        <v>139.71059417241437</v>
      </c>
      <c r="N45" s="453">
        <v>74.503419570419936</v>
      </c>
      <c r="O45" s="417">
        <v>50.811009394177667</v>
      </c>
      <c r="P45" s="460">
        <f t="shared" si="3"/>
        <v>125.3144289645976</v>
      </c>
      <c r="Q45" s="453">
        <f t="shared" si="4"/>
        <v>9.3229606901419828</v>
      </c>
      <c r="R45" s="417">
        <f t="shared" si="5"/>
        <v>5.0732045176747818</v>
      </c>
      <c r="S45" s="460">
        <f t="shared" si="6"/>
        <v>14.396165207816779</v>
      </c>
      <c r="T45" s="99" t="s">
        <v>984</v>
      </c>
      <c r="U45" s="145">
        <v>1383</v>
      </c>
      <c r="V45" s="145">
        <v>1383</v>
      </c>
    </row>
    <row r="46" spans="1:22">
      <c r="A46" s="335">
        <v>34</v>
      </c>
      <c r="B46" s="330" t="s">
        <v>923</v>
      </c>
      <c r="C46" s="452">
        <v>1097</v>
      </c>
      <c r="D46" s="452">
        <v>1041</v>
      </c>
      <c r="E46" s="417">
        <v>65.819999999999993</v>
      </c>
      <c r="F46" s="417">
        <v>43.88</v>
      </c>
      <c r="G46" s="460">
        <f t="shared" si="0"/>
        <v>109.69999999999999</v>
      </c>
      <c r="H46" s="451">
        <v>0</v>
      </c>
      <c r="I46" s="452">
        <v>0</v>
      </c>
      <c r="J46" s="145">
        <f t="shared" si="1"/>
        <v>0</v>
      </c>
      <c r="K46" s="417">
        <v>63.114302776826626</v>
      </c>
      <c r="L46" s="417">
        <v>42.07617203932886</v>
      </c>
      <c r="M46" s="460">
        <f t="shared" si="2"/>
        <v>105.19047481615549</v>
      </c>
      <c r="N46" s="453">
        <v>56.094887624399902</v>
      </c>
      <c r="O46" s="417">
        <v>38.256470353749421</v>
      </c>
      <c r="P46" s="460">
        <f t="shared" si="3"/>
        <v>94.351357978149323</v>
      </c>
      <c r="Q46" s="453">
        <f t="shared" si="4"/>
        <v>7.0194151524267241</v>
      </c>
      <c r="R46" s="417">
        <f t="shared" si="5"/>
        <v>3.8197016855794388</v>
      </c>
      <c r="S46" s="460">
        <f t="shared" si="6"/>
        <v>10.839116838006163</v>
      </c>
      <c r="T46" s="99" t="s">
        <v>984</v>
      </c>
      <c r="U46" s="145">
        <v>1041</v>
      </c>
      <c r="V46" s="145">
        <v>1041</v>
      </c>
    </row>
    <row r="47" spans="1:22" ht="10.5" customHeight="1">
      <c r="A47" s="335">
        <v>35</v>
      </c>
      <c r="B47" s="330" t="s">
        <v>924</v>
      </c>
      <c r="C47" s="452">
        <v>1650</v>
      </c>
      <c r="D47" s="452">
        <v>1566</v>
      </c>
      <c r="E47" s="417">
        <v>99</v>
      </c>
      <c r="F47" s="417">
        <v>66</v>
      </c>
      <c r="G47" s="460">
        <f t="shared" si="0"/>
        <v>165</v>
      </c>
      <c r="H47" s="451">
        <v>0</v>
      </c>
      <c r="I47" s="452">
        <v>0</v>
      </c>
      <c r="J47" s="145">
        <f t="shared" si="1"/>
        <v>0</v>
      </c>
      <c r="K47" s="417">
        <v>94.930355133786648</v>
      </c>
      <c r="L47" s="417">
        <v>63.286858582399823</v>
      </c>
      <c r="M47" s="460">
        <f t="shared" si="2"/>
        <v>158.21721371618648</v>
      </c>
      <c r="N47" s="453">
        <v>84.372438085925111</v>
      </c>
      <c r="O47" s="417">
        <v>57.541637268629472</v>
      </c>
      <c r="P47" s="460">
        <f t="shared" si="3"/>
        <v>141.9140753545546</v>
      </c>
      <c r="Q47" s="453">
        <f t="shared" si="4"/>
        <v>10.557917047861537</v>
      </c>
      <c r="R47" s="417">
        <f t="shared" si="5"/>
        <v>5.7452213137703509</v>
      </c>
      <c r="S47" s="460">
        <f t="shared" si="6"/>
        <v>16.303138361631881</v>
      </c>
      <c r="T47" s="99" t="s">
        <v>984</v>
      </c>
      <c r="U47" s="145">
        <v>1566</v>
      </c>
      <c r="V47" s="145">
        <v>1566</v>
      </c>
    </row>
    <row r="48" spans="1:22">
      <c r="A48" s="335">
        <v>36</v>
      </c>
      <c r="B48" s="330" t="s">
        <v>925</v>
      </c>
      <c r="C48" s="452">
        <v>1180</v>
      </c>
      <c r="D48" s="452">
        <v>1120</v>
      </c>
      <c r="E48" s="417">
        <v>70.8</v>
      </c>
      <c r="F48" s="417">
        <v>47.2</v>
      </c>
      <c r="G48" s="460">
        <f t="shared" si="0"/>
        <v>118</v>
      </c>
      <c r="H48" s="451">
        <v>0</v>
      </c>
      <c r="I48" s="452">
        <v>0</v>
      </c>
      <c r="J48" s="145">
        <f t="shared" si="1"/>
        <v>0</v>
      </c>
      <c r="K48" s="417">
        <v>67.889587307798948</v>
      </c>
      <c r="L48" s="417">
        <v>45.259692804382908</v>
      </c>
      <c r="M48" s="460">
        <f t="shared" si="2"/>
        <v>113.14928011218186</v>
      </c>
      <c r="N48" s="453">
        <v>60.339076934176745</v>
      </c>
      <c r="O48" s="417">
        <v>41.150989076959263</v>
      </c>
      <c r="P48" s="460">
        <f t="shared" si="3"/>
        <v>101.49006601113601</v>
      </c>
      <c r="Q48" s="453">
        <f t="shared" si="4"/>
        <v>7.5505103736222026</v>
      </c>
      <c r="R48" s="417">
        <f t="shared" si="5"/>
        <v>4.1087037274236451</v>
      </c>
      <c r="S48" s="460">
        <f t="shared" si="6"/>
        <v>11.659214101045848</v>
      </c>
      <c r="T48" s="99" t="s">
        <v>984</v>
      </c>
      <c r="U48" s="145">
        <v>1120</v>
      </c>
      <c r="V48" s="145">
        <v>1120</v>
      </c>
    </row>
    <row r="49" spans="1:23">
      <c r="A49" s="335">
        <v>37</v>
      </c>
      <c r="B49" s="330" t="s">
        <v>926</v>
      </c>
      <c r="C49" s="452">
        <v>1751</v>
      </c>
      <c r="D49" s="452">
        <v>1663</v>
      </c>
      <c r="E49" s="417">
        <v>105.06</v>
      </c>
      <c r="F49" s="417">
        <v>70.040000000000006</v>
      </c>
      <c r="G49" s="460">
        <f t="shared" si="0"/>
        <v>175.10000000000002</v>
      </c>
      <c r="H49" s="451">
        <v>0</v>
      </c>
      <c r="I49" s="452">
        <v>0</v>
      </c>
      <c r="J49" s="145">
        <f t="shared" si="1"/>
        <v>0</v>
      </c>
      <c r="K49" s="417">
        <v>100.74124353894571</v>
      </c>
      <c r="L49" s="417">
        <v>67.160781441080061</v>
      </c>
      <c r="M49" s="460">
        <f t="shared" si="2"/>
        <v>167.90202498002577</v>
      </c>
      <c r="N49" s="453">
        <v>89.537053993002957</v>
      </c>
      <c r="O49" s="417">
        <v>61.063882943860747</v>
      </c>
      <c r="P49" s="460">
        <f t="shared" si="3"/>
        <v>150.60093693686372</v>
      </c>
      <c r="Q49" s="453">
        <f t="shared" si="4"/>
        <v>11.204189545942754</v>
      </c>
      <c r="R49" s="417">
        <f t="shared" si="5"/>
        <v>6.0968984972193141</v>
      </c>
      <c r="S49" s="460">
        <f t="shared" si="6"/>
        <v>17.301088043162054</v>
      </c>
      <c r="T49" s="99" t="s">
        <v>984</v>
      </c>
      <c r="U49" s="145">
        <v>1663</v>
      </c>
      <c r="V49" s="145">
        <v>1663</v>
      </c>
    </row>
    <row r="50" spans="1:23">
      <c r="A50" s="335">
        <v>38</v>
      </c>
      <c r="B50" s="330" t="s">
        <v>927</v>
      </c>
      <c r="C50" s="452">
        <v>1566</v>
      </c>
      <c r="D50" s="452">
        <v>1486</v>
      </c>
      <c r="E50" s="417">
        <v>93.96</v>
      </c>
      <c r="F50" s="417">
        <v>62.64</v>
      </c>
      <c r="G50" s="460">
        <f t="shared" si="0"/>
        <v>156.6</v>
      </c>
      <c r="H50" s="451">
        <v>0</v>
      </c>
      <c r="I50" s="452">
        <v>0</v>
      </c>
      <c r="J50" s="145">
        <f t="shared" si="1"/>
        <v>0</v>
      </c>
      <c r="K50" s="417">
        <v>90.09753705424842</v>
      </c>
      <c r="L50" s="417">
        <v>60.064982145477657</v>
      </c>
      <c r="M50" s="460">
        <f t="shared" si="2"/>
        <v>150.16251919972609</v>
      </c>
      <c r="N50" s="453">
        <v>80.077113965187095</v>
      </c>
      <c r="O50" s="417">
        <v>54.612244825862888</v>
      </c>
      <c r="P50" s="460">
        <f t="shared" si="3"/>
        <v>134.68935879104998</v>
      </c>
      <c r="Q50" s="453">
        <f t="shared" si="4"/>
        <v>10.020423089061325</v>
      </c>
      <c r="R50" s="417">
        <f t="shared" si="5"/>
        <v>5.4527373196147693</v>
      </c>
      <c r="S50" s="460">
        <f t="shared" si="6"/>
        <v>15.473160408676108</v>
      </c>
      <c r="T50" s="99" t="s">
        <v>984</v>
      </c>
      <c r="U50" s="145">
        <v>1486</v>
      </c>
      <c r="V50" s="145">
        <v>1486</v>
      </c>
    </row>
    <row r="51" spans="1:23">
      <c r="A51" s="668" t="s">
        <v>14</v>
      </c>
      <c r="B51" s="669"/>
      <c r="C51" s="9">
        <f>SUM(C13:C50)</f>
        <v>69473</v>
      </c>
      <c r="D51" s="9">
        <f>SUM(D13:D50)</f>
        <v>66035</v>
      </c>
      <c r="E51" s="417">
        <f>SUM(E13:E50)</f>
        <v>4168.38</v>
      </c>
      <c r="F51" s="417">
        <f>SUM(F13:F50)</f>
        <v>2778.9200000000005</v>
      </c>
      <c r="G51" s="460">
        <f t="shared" si="0"/>
        <v>6947.3000000000011</v>
      </c>
      <c r="H51" s="451">
        <v>0</v>
      </c>
      <c r="I51" s="452">
        <v>0</v>
      </c>
      <c r="J51" s="145">
        <f t="shared" si="1"/>
        <v>0</v>
      </c>
      <c r="K51" s="417">
        <f>SUM(K13:K50)</f>
        <v>3997.0282195209456</v>
      </c>
      <c r="L51" s="417">
        <f>SUM(L13:L50)</f>
        <v>2664.6835916939772</v>
      </c>
      <c r="M51" s="460">
        <f t="shared" si="2"/>
        <v>6661.7118112149228</v>
      </c>
      <c r="N51" s="453">
        <f>SUM(N13:N50)</f>
        <v>3552.4887219051361</v>
      </c>
      <c r="O51" s="417">
        <f>SUM(O13:O50)</f>
        <v>2422.781918765756</v>
      </c>
      <c r="P51" s="460">
        <f t="shared" si="3"/>
        <v>5975.2706406708921</v>
      </c>
      <c r="Q51" s="453">
        <f t="shared" si="4"/>
        <v>444.53949761580952</v>
      </c>
      <c r="R51" s="417">
        <f t="shared" si="5"/>
        <v>241.90167292822116</v>
      </c>
      <c r="S51" s="460">
        <f t="shared" si="6"/>
        <v>686.44117054403068</v>
      </c>
      <c r="T51" s="99" t="s">
        <v>984</v>
      </c>
      <c r="U51" s="145">
        <f>SUM(U13:U50)</f>
        <v>66035</v>
      </c>
      <c r="V51" s="145">
        <f>SUM(V13:V50)</f>
        <v>66035</v>
      </c>
    </row>
    <row r="60" spans="1:23">
      <c r="S60" s="719" t="s">
        <v>885</v>
      </c>
      <c r="T60" s="719"/>
      <c r="U60" s="719"/>
      <c r="V60" s="719"/>
      <c r="W60" s="719"/>
    </row>
    <row r="61" spans="1:23">
      <c r="S61" s="719"/>
      <c r="T61" s="719"/>
      <c r="U61" s="719"/>
      <c r="V61" s="719"/>
      <c r="W61" s="719"/>
    </row>
    <row r="62" spans="1:23">
      <c r="S62" s="719"/>
      <c r="T62" s="719"/>
      <c r="U62" s="719"/>
      <c r="V62" s="719"/>
      <c r="W62" s="719"/>
    </row>
    <row r="63" spans="1:23">
      <c r="S63" s="719"/>
      <c r="T63" s="719"/>
      <c r="U63" s="719"/>
      <c r="V63" s="719"/>
      <c r="W63" s="719"/>
    </row>
  </sheetData>
  <mergeCells count="21">
    <mergeCell ref="P8:V8"/>
    <mergeCell ref="Q1:V1"/>
    <mergeCell ref="K10:M10"/>
    <mergeCell ref="N10:P10"/>
    <mergeCell ref="Q10:S10"/>
    <mergeCell ref="A3:Q3"/>
    <mergeCell ref="A4:P4"/>
    <mergeCell ref="A5:Q5"/>
    <mergeCell ref="A7:S7"/>
    <mergeCell ref="P9:V9"/>
    <mergeCell ref="V10:V11"/>
    <mergeCell ref="S60:W63"/>
    <mergeCell ref="U10:U11"/>
    <mergeCell ref="T10:T11"/>
    <mergeCell ref="A10:A11"/>
    <mergeCell ref="B10:B11"/>
    <mergeCell ref="C10:C11"/>
    <mergeCell ref="D10:D11"/>
    <mergeCell ref="E10:G10"/>
    <mergeCell ref="H10:J10"/>
    <mergeCell ref="A51:B51"/>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28.xml><?xml version="1.0" encoding="utf-8"?>
<worksheet xmlns="http://schemas.openxmlformats.org/spreadsheetml/2006/main" xmlns:r="http://schemas.openxmlformats.org/officeDocument/2006/relationships">
  <sheetPr codeName="Sheet28">
    <pageSetUpPr fitToPage="1"/>
  </sheetPr>
  <dimension ref="A1:V71"/>
  <sheetViews>
    <sheetView topLeftCell="A25" zoomScale="90" zoomScaleNormal="90" zoomScaleSheetLayoutView="100" workbookViewId="0">
      <selection activeCell="K37" sqref="K37"/>
    </sheetView>
  </sheetViews>
  <sheetFormatPr defaultColWidth="9.140625" defaultRowHeight="12.75"/>
  <cols>
    <col min="1" max="1" width="8.28515625" style="15" customWidth="1"/>
    <col min="2" max="2" width="17.140625" style="15" customWidth="1"/>
    <col min="3" max="3" width="14.7109375" style="15" customWidth="1"/>
    <col min="4" max="4" width="15.85546875" style="15" customWidth="1"/>
    <col min="5" max="5" width="17" style="15" customWidth="1"/>
    <col min="6" max="6" width="16.42578125" style="15" customWidth="1"/>
    <col min="7" max="7" width="19.5703125" style="15" customWidth="1"/>
    <col min="8" max="8" width="16.7109375" style="15" customWidth="1"/>
    <col min="9" max="9" width="23.42578125" style="15" customWidth="1"/>
    <col min="10" max="11" width="11.85546875" style="15" customWidth="1"/>
    <col min="12" max="12" width="11.42578125" style="15" customWidth="1"/>
    <col min="13" max="13" width="9.5703125" style="15" bestFit="1" customWidth="1"/>
    <col min="14" max="16384" width="9.140625" style="15"/>
  </cols>
  <sheetData>
    <row r="1" spans="1:22" customFormat="1" ht="15">
      <c r="I1" s="39" t="s">
        <v>60</v>
      </c>
      <c r="J1" s="40"/>
    </row>
    <row r="2" spans="1:22" customFormat="1" ht="15">
      <c r="A2" s="782" t="s">
        <v>0</v>
      </c>
      <c r="B2" s="782"/>
      <c r="C2" s="782"/>
      <c r="D2" s="782"/>
      <c r="E2" s="782"/>
      <c r="F2" s="782"/>
      <c r="G2" s="782"/>
      <c r="H2" s="782"/>
      <c r="I2" s="782"/>
      <c r="J2" s="42"/>
    </row>
    <row r="3" spans="1:22" customFormat="1" ht="20.25" customHeight="1">
      <c r="A3" s="830" t="s">
        <v>734</v>
      </c>
      <c r="B3" s="830"/>
      <c r="C3" s="830"/>
      <c r="D3" s="830"/>
      <c r="E3" s="830"/>
      <c r="F3" s="830"/>
      <c r="G3" s="830"/>
      <c r="H3" s="830"/>
      <c r="I3" s="830"/>
      <c r="J3" s="41"/>
    </row>
    <row r="4" spans="1:22" customFormat="1" ht="10.5" customHeight="1"/>
    <row r="5" spans="1:22" ht="30.75" customHeight="1">
      <c r="A5" s="706" t="s">
        <v>806</v>
      </c>
      <c r="B5" s="706"/>
      <c r="C5" s="706"/>
      <c r="D5" s="706"/>
      <c r="E5" s="706"/>
      <c r="F5" s="706"/>
      <c r="G5" s="706"/>
      <c r="H5" s="706"/>
      <c r="I5" s="706"/>
    </row>
    <row r="7" spans="1:22" ht="0.75" customHeight="1"/>
    <row r="8" spans="1:22">
      <c r="A8" s="382" t="s">
        <v>944</v>
      </c>
      <c r="B8" s="382"/>
      <c r="I8" s="32" t="s">
        <v>17</v>
      </c>
    </row>
    <row r="9" spans="1:22">
      <c r="D9" s="775" t="s">
        <v>1132</v>
      </c>
      <c r="E9" s="775"/>
      <c r="F9" s="775"/>
      <c r="G9" s="775"/>
      <c r="H9" s="775"/>
      <c r="I9" s="775"/>
      <c r="U9" s="19"/>
      <c r="V9" s="21"/>
    </row>
    <row r="10" spans="1:22" ht="62.25" customHeight="1">
      <c r="A10" s="5" t="s">
        <v>2</v>
      </c>
      <c r="B10" s="5" t="s">
        <v>3</v>
      </c>
      <c r="C10" s="306" t="s">
        <v>845</v>
      </c>
      <c r="D10" s="306" t="s">
        <v>847</v>
      </c>
      <c r="E10" s="2" t="s">
        <v>106</v>
      </c>
      <c r="F10" s="5" t="s">
        <v>215</v>
      </c>
      <c r="G10" s="2" t="s">
        <v>701</v>
      </c>
      <c r="H10" s="2" t="s">
        <v>147</v>
      </c>
      <c r="I10" s="33" t="s">
        <v>848</v>
      </c>
    </row>
    <row r="11" spans="1:22" s="21" customFormat="1" ht="14.1" customHeight="1">
      <c r="A11" s="447">
        <v>1</v>
      </c>
      <c r="B11" s="446">
        <v>2</v>
      </c>
      <c r="C11" s="447">
        <v>3</v>
      </c>
      <c r="D11" s="446">
        <v>4</v>
      </c>
      <c r="E11" s="447">
        <v>5</v>
      </c>
      <c r="F11" s="446">
        <v>6</v>
      </c>
      <c r="G11" s="447">
        <v>7</v>
      </c>
      <c r="H11" s="446">
        <v>8</v>
      </c>
      <c r="I11" s="447">
        <v>9</v>
      </c>
    </row>
    <row r="12" spans="1:22" s="106" customFormat="1" ht="14.1" customHeight="1">
      <c r="A12" s="343">
        <v>1</v>
      </c>
      <c r="B12" s="146" t="s">
        <v>890</v>
      </c>
      <c r="C12" s="461">
        <v>110.78</v>
      </c>
      <c r="D12" s="422">
        <v>3.5958455693145144</v>
      </c>
      <c r="E12" s="461">
        <v>107.17658767134759</v>
      </c>
      <c r="F12" s="422">
        <v>3.8502264050348254</v>
      </c>
      <c r="G12" s="461">
        <v>109.4</v>
      </c>
      <c r="H12" s="465">
        <v>97.383474818289201</v>
      </c>
      <c r="I12" s="461">
        <f>D12+E12+F12-H12</f>
        <v>17.23918482740774</v>
      </c>
      <c r="J12" s="462"/>
      <c r="M12" s="463"/>
    </row>
    <row r="13" spans="1:22" s="106" customFormat="1" ht="14.1" customHeight="1">
      <c r="A13" s="343">
        <v>2</v>
      </c>
      <c r="B13" s="146" t="s">
        <v>891</v>
      </c>
      <c r="C13" s="461">
        <v>85.21</v>
      </c>
      <c r="D13" s="422">
        <v>2.7659549446905003</v>
      </c>
      <c r="E13" s="461">
        <v>82.441141286590636</v>
      </c>
      <c r="F13" s="422">
        <v>2.9616268435060062</v>
      </c>
      <c r="G13" s="461">
        <v>109.4</v>
      </c>
      <c r="H13" s="465">
        <v>74.908195725473917</v>
      </c>
      <c r="I13" s="461">
        <f t="shared" ref="I13:I50" si="0">D13+E13+F13-H13</f>
        <v>13.260527349313236</v>
      </c>
      <c r="J13" s="462"/>
      <c r="M13" s="463"/>
    </row>
    <row r="14" spans="1:22" s="106" customFormat="1" ht="14.1" customHeight="1">
      <c r="A14" s="343">
        <v>3</v>
      </c>
      <c r="B14" s="146" t="s">
        <v>892</v>
      </c>
      <c r="C14" s="461">
        <v>67.45</v>
      </c>
      <c r="D14" s="422">
        <v>2.1893471246565523</v>
      </c>
      <c r="E14" s="461">
        <v>65.25495868096948</v>
      </c>
      <c r="F14" s="422">
        <v>2.3442280672655986</v>
      </c>
      <c r="G14" s="461">
        <v>109.4</v>
      </c>
      <c r="H14" s="465">
        <v>59.292376847854825</v>
      </c>
      <c r="I14" s="461">
        <f t="shared" si="0"/>
        <v>10.496157025036808</v>
      </c>
      <c r="J14" s="462"/>
      <c r="M14" s="463"/>
    </row>
    <row r="15" spans="1:22" s="106" customFormat="1" ht="14.1" customHeight="1">
      <c r="A15" s="343">
        <v>4</v>
      </c>
      <c r="B15" s="146" t="s">
        <v>893</v>
      </c>
      <c r="C15" s="461">
        <v>48.01</v>
      </c>
      <c r="D15" s="422">
        <v>1.5584362351222236</v>
      </c>
      <c r="E15" s="461">
        <v>46.450236686783754</v>
      </c>
      <c r="F15" s="422">
        <v>1.6686846604968375</v>
      </c>
      <c r="G15" s="461">
        <v>109.4</v>
      </c>
      <c r="H15" s="465">
        <v>42.205910385597022</v>
      </c>
      <c r="I15" s="461">
        <f t="shared" si="0"/>
        <v>7.4714471968057907</v>
      </c>
      <c r="J15" s="462"/>
      <c r="M15" s="463"/>
    </row>
    <row r="16" spans="1:22" s="106" customFormat="1" ht="14.1" customHeight="1">
      <c r="A16" s="343">
        <v>5</v>
      </c>
      <c r="B16" s="146" t="s">
        <v>894</v>
      </c>
      <c r="C16" s="461">
        <v>80.12</v>
      </c>
      <c r="D16" s="422">
        <v>2.6008123328827417</v>
      </c>
      <c r="E16" s="461">
        <v>77.518955038179627</v>
      </c>
      <c r="F16" s="422">
        <v>2.7848015510060677</v>
      </c>
      <c r="G16" s="461">
        <v>109.4</v>
      </c>
      <c r="H16" s="465">
        <v>70.43576745557101</v>
      </c>
      <c r="I16" s="461">
        <f t="shared" si="0"/>
        <v>12.468801466497425</v>
      </c>
      <c r="J16" s="462"/>
      <c r="M16" s="463"/>
    </row>
    <row r="17" spans="1:14" s="106" customFormat="1" ht="14.1" customHeight="1">
      <c r="A17" s="343">
        <v>6</v>
      </c>
      <c r="B17" s="146" t="s">
        <v>895</v>
      </c>
      <c r="C17" s="461">
        <v>52.6</v>
      </c>
      <c r="D17" s="422">
        <v>1.7075410377411071</v>
      </c>
      <c r="E17" s="461">
        <v>50.894405281362239</v>
      </c>
      <c r="F17" s="422">
        <v>1.8283375813730169</v>
      </c>
      <c r="G17" s="461">
        <v>109.4</v>
      </c>
      <c r="H17" s="465">
        <v>46.243999205381925</v>
      </c>
      <c r="I17" s="461">
        <f t="shared" si="0"/>
        <v>8.186284695094443</v>
      </c>
      <c r="J17" s="462"/>
      <c r="M17" s="463"/>
    </row>
    <row r="18" spans="1:14" s="106" customFormat="1" ht="14.1" customHeight="1">
      <c r="A18" s="343">
        <v>7</v>
      </c>
      <c r="B18" s="146" t="s">
        <v>896</v>
      </c>
      <c r="C18" s="461">
        <v>119.55</v>
      </c>
      <c r="D18" s="422">
        <v>3.8805839960002371</v>
      </c>
      <c r="E18" s="461">
        <v>115.66340735334568</v>
      </c>
      <c r="F18" s="422">
        <v>4.1551080769032964</v>
      </c>
      <c r="G18" s="461">
        <v>109.4</v>
      </c>
      <c r="H18" s="465">
        <v>105.09482305904095</v>
      </c>
      <c r="I18" s="461">
        <f t="shared" si="0"/>
        <v>18.604276367208257</v>
      </c>
      <c r="J18" s="462"/>
      <c r="M18" s="463"/>
    </row>
    <row r="19" spans="1:14" s="106" customFormat="1" ht="14.1" customHeight="1">
      <c r="A19" s="343">
        <v>8</v>
      </c>
      <c r="B19" s="146" t="s">
        <v>897</v>
      </c>
      <c r="C19" s="461">
        <v>27.57</v>
      </c>
      <c r="D19" s="422">
        <v>0.89494700227129098</v>
      </c>
      <c r="E19" s="461">
        <v>26.674495331128398</v>
      </c>
      <c r="F19" s="422">
        <v>0.95825822128077631</v>
      </c>
      <c r="G19" s="461">
        <v>109.4</v>
      </c>
      <c r="H19" s="465">
        <v>24.237150116545163</v>
      </c>
      <c r="I19" s="461">
        <f t="shared" si="0"/>
        <v>4.2905504381353019</v>
      </c>
      <c r="J19" s="462"/>
      <c r="M19" s="463"/>
    </row>
    <row r="20" spans="1:14" s="106" customFormat="1" ht="14.1" customHeight="1">
      <c r="A20" s="343">
        <v>9</v>
      </c>
      <c r="B20" s="146" t="s">
        <v>898</v>
      </c>
      <c r="C20" s="461">
        <v>21.38</v>
      </c>
      <c r="D20" s="422">
        <v>0.69414345191700821</v>
      </c>
      <c r="E20" s="461">
        <v>20.689410903999804</v>
      </c>
      <c r="F20" s="422">
        <v>0.74324922912703772</v>
      </c>
      <c r="G20" s="461">
        <v>109.4</v>
      </c>
      <c r="H20" s="465">
        <v>18.798944522783472</v>
      </c>
      <c r="I20" s="461">
        <f t="shared" si="0"/>
        <v>3.3278590622603765</v>
      </c>
      <c r="J20" s="462"/>
      <c r="M20" s="463"/>
    </row>
    <row r="21" spans="1:14" s="106" customFormat="1" ht="14.1" customHeight="1">
      <c r="A21" s="343">
        <v>10</v>
      </c>
      <c r="B21" s="146" t="s">
        <v>899</v>
      </c>
      <c r="C21" s="461">
        <v>66.31</v>
      </c>
      <c r="D21" s="422">
        <v>2.1525195316263268</v>
      </c>
      <c r="E21" s="461">
        <v>64.157287583297403</v>
      </c>
      <c r="F21" s="422">
        <v>2.304795180511821</v>
      </c>
      <c r="G21" s="461">
        <v>109.4</v>
      </c>
      <c r="H21" s="465">
        <v>58.29500393254331</v>
      </c>
      <c r="I21" s="461">
        <f t="shared" si="0"/>
        <v>10.319598362892236</v>
      </c>
      <c r="J21" s="462"/>
      <c r="M21" s="463"/>
    </row>
    <row r="22" spans="1:14" s="106" customFormat="1" ht="14.1" customHeight="1">
      <c r="A22" s="343">
        <v>11</v>
      </c>
      <c r="B22" s="146" t="s">
        <v>900</v>
      </c>
      <c r="C22" s="461">
        <v>88.05</v>
      </c>
      <c r="D22" s="422">
        <v>2.8579902380690068</v>
      </c>
      <c r="E22" s="461">
        <v>85.184314901668913</v>
      </c>
      <c r="F22" s="422">
        <v>3.0601729879191564</v>
      </c>
      <c r="G22" s="461">
        <v>109.4</v>
      </c>
      <c r="H22" s="465">
        <v>77.400715635562335</v>
      </c>
      <c r="I22" s="461">
        <f t="shared" si="0"/>
        <v>13.701762492094744</v>
      </c>
      <c r="J22" s="462"/>
      <c r="M22" s="463"/>
    </row>
    <row r="23" spans="1:14" s="106" customFormat="1" ht="14.1" customHeight="1">
      <c r="A23" s="343">
        <v>12</v>
      </c>
      <c r="B23" s="146" t="s">
        <v>901</v>
      </c>
      <c r="C23" s="461">
        <v>123</v>
      </c>
      <c r="D23" s="422">
        <v>3.9926717696494909</v>
      </c>
      <c r="E23" s="461">
        <v>119.00425858508962</v>
      </c>
      <c r="F23" s="422">
        <v>4.2751252738231837</v>
      </c>
      <c r="G23" s="461">
        <v>109.4</v>
      </c>
      <c r="H23" s="465">
        <v>108.13040861804231</v>
      </c>
      <c r="I23" s="461">
        <f t="shared" si="0"/>
        <v>19.141647010519975</v>
      </c>
      <c r="J23" s="462"/>
      <c r="M23" s="463"/>
    </row>
    <row r="24" spans="1:14" s="106" customFormat="1" ht="14.1" customHeight="1">
      <c r="A24" s="343">
        <v>13</v>
      </c>
      <c r="B24" s="146" t="s">
        <v>902</v>
      </c>
      <c r="C24" s="461">
        <v>74.819999999999993</v>
      </c>
      <c r="D24" s="422">
        <v>2.4287473605857635</v>
      </c>
      <c r="E24" s="461">
        <v>72.390443194977578</v>
      </c>
      <c r="F24" s="422">
        <v>2.6005641895985523</v>
      </c>
      <c r="G24" s="461">
        <v>109.4</v>
      </c>
      <c r="H24" s="465">
        <v>65.775866307483966</v>
      </c>
      <c r="I24" s="461">
        <f t="shared" si="0"/>
        <v>11.64388843767793</v>
      </c>
      <c r="J24" s="462"/>
      <c r="M24" s="463"/>
      <c r="N24" s="463"/>
    </row>
    <row r="25" spans="1:14" s="106" customFormat="1" ht="14.1" customHeight="1">
      <c r="A25" s="343">
        <v>14</v>
      </c>
      <c r="B25" s="146" t="s">
        <v>903</v>
      </c>
      <c r="C25" s="461">
        <v>81.680000000000007</v>
      </c>
      <c r="D25" s="422">
        <v>2.6514775877808368</v>
      </c>
      <c r="E25" s="461">
        <v>79.029066923911145</v>
      </c>
      <c r="F25" s="422">
        <v>2.8390510170819021</v>
      </c>
      <c r="G25" s="461">
        <v>109.4</v>
      </c>
      <c r="H25" s="465">
        <v>71.807894950877056</v>
      </c>
      <c r="I25" s="461">
        <f t="shared" si="0"/>
        <v>12.711700577896821</v>
      </c>
      <c r="J25" s="462"/>
      <c r="M25" s="463"/>
    </row>
    <row r="26" spans="1:14" s="106" customFormat="1" ht="14.1" customHeight="1">
      <c r="A26" s="343">
        <v>15</v>
      </c>
      <c r="B26" s="146" t="s">
        <v>904</v>
      </c>
      <c r="C26" s="461">
        <v>138.21</v>
      </c>
      <c r="D26" s="422">
        <v>4.4864153570081831</v>
      </c>
      <c r="E26" s="461">
        <v>133.72061718772073</v>
      </c>
      <c r="F26" s="422">
        <v>4.8037977545291488</v>
      </c>
      <c r="G26" s="461">
        <v>109.4</v>
      </c>
      <c r="H26" s="465">
        <v>121.50208025393046</v>
      </c>
      <c r="I26" s="461">
        <f t="shared" si="0"/>
        <v>21.508750045327602</v>
      </c>
      <c r="J26" s="462"/>
      <c r="M26" s="463"/>
    </row>
    <row r="27" spans="1:14" s="106" customFormat="1" ht="14.1" customHeight="1">
      <c r="A27" s="343">
        <v>16</v>
      </c>
      <c r="B27" s="146" t="s">
        <v>905</v>
      </c>
      <c r="C27" s="461">
        <v>117.1</v>
      </c>
      <c r="D27" s="422">
        <v>3.8010712079909843</v>
      </c>
      <c r="E27" s="461">
        <v>113.2934754052694</v>
      </c>
      <c r="F27" s="422">
        <v>4.0699703172220536</v>
      </c>
      <c r="G27" s="461">
        <v>109.4</v>
      </c>
      <c r="H27" s="465">
        <v>102.94144037350276</v>
      </c>
      <c r="I27" s="461">
        <f t="shared" si="0"/>
        <v>18.223076556979692</v>
      </c>
      <c r="J27" s="462"/>
      <c r="M27" s="463"/>
    </row>
    <row r="28" spans="1:14" s="106" customFormat="1" ht="14.1" customHeight="1">
      <c r="A28" s="343">
        <v>17</v>
      </c>
      <c r="B28" s="146" t="s">
        <v>906</v>
      </c>
      <c r="C28" s="461">
        <v>28.42</v>
      </c>
      <c r="D28" s="422">
        <v>0.92252695268666651</v>
      </c>
      <c r="E28" s="461">
        <v>27.496534241500289</v>
      </c>
      <c r="F28" s="422">
        <v>0.98778925961151109</v>
      </c>
      <c r="G28" s="461">
        <v>109.4</v>
      </c>
      <c r="H28" s="465">
        <v>24.984076355448515</v>
      </c>
      <c r="I28" s="461">
        <f t="shared" si="0"/>
        <v>4.4227740983499508</v>
      </c>
      <c r="J28" s="462"/>
      <c r="M28" s="463"/>
    </row>
    <row r="29" spans="1:14" s="106" customFormat="1" ht="14.1" customHeight="1">
      <c r="A29" s="343">
        <v>18</v>
      </c>
      <c r="B29" s="146" t="s">
        <v>907</v>
      </c>
      <c r="C29" s="461">
        <v>89.03</v>
      </c>
      <c r="D29" s="422">
        <v>2.889789554220644</v>
      </c>
      <c r="E29" s="461">
        <v>86.132114836265259</v>
      </c>
      <c r="F29" s="422">
        <v>3.0942218824973584</v>
      </c>
      <c r="G29" s="461">
        <v>109.4</v>
      </c>
      <c r="H29" s="465">
        <v>78.261911658583472</v>
      </c>
      <c r="I29" s="461">
        <f t="shared" si="0"/>
        <v>13.854214614399794</v>
      </c>
      <c r="J29" s="462"/>
      <c r="M29" s="463"/>
    </row>
    <row r="30" spans="1:14" s="106" customFormat="1" ht="14.1" customHeight="1">
      <c r="A30" s="343">
        <v>19</v>
      </c>
      <c r="B30" s="146" t="s">
        <v>908</v>
      </c>
      <c r="C30" s="461">
        <v>208</v>
      </c>
      <c r="D30" s="422">
        <v>6.7517590438164534</v>
      </c>
      <c r="E30" s="461">
        <v>201.24070434797781</v>
      </c>
      <c r="F30" s="422">
        <v>7.2293986073185135</v>
      </c>
      <c r="G30" s="461">
        <v>109.4</v>
      </c>
      <c r="H30" s="465">
        <v>182.85261259092357</v>
      </c>
      <c r="I30" s="461">
        <f t="shared" si="0"/>
        <v>32.369249408189205</v>
      </c>
      <c r="J30" s="462"/>
      <c r="M30" s="463"/>
    </row>
    <row r="31" spans="1:14" s="106" customFormat="1" ht="14.1" customHeight="1">
      <c r="A31" s="343">
        <v>20</v>
      </c>
      <c r="B31" s="146" t="s">
        <v>909</v>
      </c>
      <c r="C31" s="461">
        <v>140.32</v>
      </c>
      <c r="D31" s="422">
        <v>4.5549255972199534</v>
      </c>
      <c r="E31" s="461">
        <v>135.76261082312638</v>
      </c>
      <c r="F31" s="422">
        <v>4.877154613380271</v>
      </c>
      <c r="G31" s="461">
        <v>109.4</v>
      </c>
      <c r="H31" s="465">
        <v>123.35748953774177</v>
      </c>
      <c r="I31" s="461">
        <f t="shared" si="0"/>
        <v>21.837201495984829</v>
      </c>
      <c r="J31" s="462"/>
      <c r="M31" s="463"/>
    </row>
    <row r="32" spans="1:14" s="106" customFormat="1" ht="14.1" customHeight="1">
      <c r="A32" s="343">
        <v>21</v>
      </c>
      <c r="B32" s="146" t="s">
        <v>910</v>
      </c>
      <c r="C32" s="461">
        <v>117.2</v>
      </c>
      <c r="D32" s="422">
        <v>3.8044646462015783</v>
      </c>
      <c r="E32" s="461">
        <v>113.39461910593016</v>
      </c>
      <c r="F32" s="422">
        <v>4.073603817368384</v>
      </c>
      <c r="G32" s="461">
        <v>109.4</v>
      </c>
      <c r="H32" s="465">
        <v>103.03334220803895</v>
      </c>
      <c r="I32" s="461">
        <f t="shared" si="0"/>
        <v>18.239345361461176</v>
      </c>
      <c r="J32" s="462"/>
      <c r="M32" s="463"/>
    </row>
    <row r="33" spans="1:13" s="106" customFormat="1" ht="14.1" customHeight="1">
      <c r="A33" s="343">
        <v>22</v>
      </c>
      <c r="B33" s="146" t="s">
        <v>911</v>
      </c>
      <c r="C33" s="461">
        <v>148.82</v>
      </c>
      <c r="D33" s="422">
        <v>4.8339261865827714</v>
      </c>
      <c r="E33" s="461">
        <v>144.07841041735145</v>
      </c>
      <c r="F33" s="422">
        <v>5.175892536207634</v>
      </c>
      <c r="G33" s="461">
        <v>109.4</v>
      </c>
      <c r="H33" s="465">
        <v>130.91344441532604</v>
      </c>
      <c r="I33" s="461">
        <f t="shared" si="0"/>
        <v>23.174784724815822</v>
      </c>
      <c r="J33" s="462"/>
      <c r="M33" s="463"/>
    </row>
    <row r="34" spans="1:13" s="106" customFormat="1" ht="14.1" customHeight="1">
      <c r="A34" s="343">
        <v>23</v>
      </c>
      <c r="B34" s="146" t="s">
        <v>912</v>
      </c>
      <c r="C34" s="461">
        <v>128.99</v>
      </c>
      <c r="D34" s="422">
        <v>4.1869865382296689</v>
      </c>
      <c r="E34" s="461">
        <v>124.795940521681</v>
      </c>
      <c r="F34" s="422">
        <v>4.4831864484353785</v>
      </c>
      <c r="G34" s="461">
        <v>109.4</v>
      </c>
      <c r="H34" s="465">
        <v>113.39288360704937</v>
      </c>
      <c r="I34" s="461">
        <f t="shared" si="0"/>
        <v>20.073229901296699</v>
      </c>
      <c r="J34" s="462"/>
      <c r="M34" s="463"/>
    </row>
    <row r="35" spans="1:13" s="106" customFormat="1" ht="14.1" customHeight="1">
      <c r="A35" s="343">
        <v>24</v>
      </c>
      <c r="B35" s="146" t="s">
        <v>913</v>
      </c>
      <c r="C35" s="461">
        <v>113.12</v>
      </c>
      <c r="D35" s="422">
        <v>3.6718193632382867</v>
      </c>
      <c r="E35" s="461">
        <v>109.44103752833864</v>
      </c>
      <c r="F35" s="422">
        <v>3.931574811638324</v>
      </c>
      <c r="G35" s="461">
        <v>109.4</v>
      </c>
      <c r="H35" s="465">
        <v>99.441013693307141</v>
      </c>
      <c r="I35" s="461">
        <f t="shared" si="0"/>
        <v>17.603418009908111</v>
      </c>
      <c r="J35" s="462"/>
      <c r="M35" s="463"/>
    </row>
    <row r="36" spans="1:13" s="106" customFormat="1" ht="14.1" customHeight="1">
      <c r="A36" s="343">
        <v>25</v>
      </c>
      <c r="B36" s="146" t="s">
        <v>914</v>
      </c>
      <c r="C36" s="461">
        <v>67.09</v>
      </c>
      <c r="D36" s="422">
        <v>2.1779127422593536</v>
      </c>
      <c r="E36" s="461">
        <v>64.914149248573665</v>
      </c>
      <c r="F36" s="422">
        <v>2.3319847825687665</v>
      </c>
      <c r="G36" s="461">
        <v>109.4</v>
      </c>
      <c r="H36" s="465">
        <v>58.982708407212485</v>
      </c>
      <c r="I36" s="461">
        <f t="shared" si="0"/>
        <v>10.441338366189299</v>
      </c>
      <c r="J36" s="462"/>
      <c r="M36" s="463"/>
    </row>
    <row r="37" spans="1:13" s="106" customFormat="1" ht="14.1" customHeight="1">
      <c r="A37" s="343">
        <v>26</v>
      </c>
      <c r="B37" s="146" t="s">
        <v>915</v>
      </c>
      <c r="C37" s="461">
        <v>79.88</v>
      </c>
      <c r="D37" s="422">
        <v>2.5929242242783634</v>
      </c>
      <c r="E37" s="461">
        <v>77.283844673426273</v>
      </c>
      <c r="F37" s="422">
        <v>2.7763554140825213</v>
      </c>
      <c r="G37" s="461">
        <v>109.4</v>
      </c>
      <c r="H37" s="465">
        <v>70.22213997607254</v>
      </c>
      <c r="I37" s="461">
        <f t="shared" si="0"/>
        <v>12.430984335714612</v>
      </c>
      <c r="J37" s="462"/>
      <c r="M37" s="463"/>
    </row>
    <row r="38" spans="1:13" s="106" customFormat="1" ht="14.1" customHeight="1">
      <c r="A38" s="343">
        <v>27</v>
      </c>
      <c r="B38" s="146" t="s">
        <v>916</v>
      </c>
      <c r="C38" s="461">
        <v>104.34</v>
      </c>
      <c r="D38" s="422">
        <v>3.3869934916791968</v>
      </c>
      <c r="E38" s="461">
        <v>100.95161149327113</v>
      </c>
      <c r="F38" s="422">
        <v>3.6265995087854472</v>
      </c>
      <c r="G38" s="461">
        <v>109.4</v>
      </c>
      <c r="H38" s="465">
        <v>91.727297251402319</v>
      </c>
      <c r="I38" s="461">
        <f t="shared" si="0"/>
        <v>16.237907242333449</v>
      </c>
      <c r="J38" s="462"/>
      <c r="M38" s="463"/>
    </row>
    <row r="39" spans="1:13" s="106" customFormat="1" ht="14.1" customHeight="1">
      <c r="A39" s="343">
        <v>28</v>
      </c>
      <c r="B39" s="146" t="s">
        <v>917</v>
      </c>
      <c r="C39" s="461">
        <v>85.66</v>
      </c>
      <c r="D39" s="422">
        <v>2.7773278328268036</v>
      </c>
      <c r="E39" s="461">
        <v>82.780117841317733</v>
      </c>
      <c r="F39" s="422">
        <v>2.973804283654597</v>
      </c>
      <c r="G39" s="461">
        <v>109.4</v>
      </c>
      <c r="H39" s="465">
        <v>75.216198765116147</v>
      </c>
      <c r="I39" s="461">
        <f t="shared" si="0"/>
        <v>13.315051192682986</v>
      </c>
      <c r="J39" s="462"/>
      <c r="M39" s="463"/>
    </row>
    <row r="40" spans="1:13" s="106" customFormat="1" ht="14.1" customHeight="1">
      <c r="A40" s="335">
        <v>29</v>
      </c>
      <c r="B40" s="330" t="s">
        <v>918</v>
      </c>
      <c r="C40" s="461">
        <v>64.56</v>
      </c>
      <c r="D40" s="422">
        <v>2.0956027485079289</v>
      </c>
      <c r="E40" s="461">
        <v>62.46084470824286</v>
      </c>
      <c r="F40" s="422">
        <v>2.2438519344719552</v>
      </c>
      <c r="G40" s="461">
        <v>109.4</v>
      </c>
      <c r="H40" s="465">
        <v>56.753571185028193</v>
      </c>
      <c r="I40" s="461">
        <f t="shared" si="0"/>
        <v>10.046728206194558</v>
      </c>
      <c r="J40" s="462"/>
      <c r="M40" s="463"/>
    </row>
    <row r="41" spans="1:13" s="106" customFormat="1" ht="14.1" customHeight="1">
      <c r="A41" s="335">
        <v>30</v>
      </c>
      <c r="B41" s="330" t="s">
        <v>919</v>
      </c>
      <c r="C41" s="461">
        <v>41.14</v>
      </c>
      <c r="D41" s="422">
        <v>1.3354574816746652</v>
      </c>
      <c r="E41" s="461">
        <v>39.804205466295109</v>
      </c>
      <c r="F41" s="422">
        <v>1.4299317252729811</v>
      </c>
      <c r="G41" s="461">
        <v>109.4</v>
      </c>
      <c r="H41" s="465">
        <v>36.167151099971385</v>
      </c>
      <c r="I41" s="461">
        <f t="shared" si="0"/>
        <v>6.4024435732713698</v>
      </c>
      <c r="J41" s="462"/>
      <c r="M41" s="463"/>
    </row>
    <row r="42" spans="1:13" s="106" customFormat="1" ht="14.1" customHeight="1">
      <c r="A42" s="335">
        <v>31</v>
      </c>
      <c r="B42" s="330" t="s">
        <v>920</v>
      </c>
      <c r="C42" s="461">
        <v>19.05</v>
      </c>
      <c r="D42" s="422">
        <v>0.61828187010867985</v>
      </c>
      <c r="E42" s="461">
        <v>18.428305604331062</v>
      </c>
      <c r="F42" s="422">
        <v>0.66202097285856387</v>
      </c>
      <c r="G42" s="461">
        <v>109.4</v>
      </c>
      <c r="H42" s="465">
        <v>16.744444600776184</v>
      </c>
      <c r="I42" s="461">
        <f t="shared" si="0"/>
        <v>2.9641638465221192</v>
      </c>
      <c r="J42" s="462"/>
      <c r="M42" s="463"/>
    </row>
    <row r="43" spans="1:13" s="106" customFormat="1" ht="14.1" customHeight="1">
      <c r="A43" s="335">
        <v>32</v>
      </c>
      <c r="B43" s="330" t="s">
        <v>921</v>
      </c>
      <c r="C43" s="461">
        <v>32.89</v>
      </c>
      <c r="D43" s="422">
        <v>1.0675813706120965</v>
      </c>
      <c r="E43" s="461">
        <v>31.819978405111804</v>
      </c>
      <c r="F43" s="422">
        <v>1.1431052595057765</v>
      </c>
      <c r="G43" s="461">
        <v>109.4</v>
      </c>
      <c r="H43" s="465">
        <v>28.912471772611987</v>
      </c>
      <c r="I43" s="461">
        <f t="shared" si="0"/>
        <v>5.1181932626176874</v>
      </c>
      <c r="J43" s="462"/>
      <c r="M43" s="463"/>
    </row>
    <row r="44" spans="1:13" s="106" customFormat="1" ht="14.1" customHeight="1">
      <c r="A44" s="335">
        <v>33</v>
      </c>
      <c r="B44" s="330" t="s">
        <v>922</v>
      </c>
      <c r="C44" s="461">
        <v>64.94</v>
      </c>
      <c r="D44" s="422">
        <v>2.1079306712521264</v>
      </c>
      <c r="E44" s="461">
        <v>62.82828670966645</v>
      </c>
      <c r="F44" s="422">
        <v>2.2570519712238082</v>
      </c>
      <c r="G44" s="461">
        <v>109.4</v>
      </c>
      <c r="H44" s="465">
        <v>57.087438680441863</v>
      </c>
      <c r="I44" s="461">
        <f t="shared" si="0"/>
        <v>10.105830671700517</v>
      </c>
      <c r="J44" s="462"/>
      <c r="M44" s="463"/>
    </row>
    <row r="45" spans="1:13" s="106" customFormat="1" ht="14.1" customHeight="1">
      <c r="A45" s="335">
        <v>34</v>
      </c>
      <c r="B45" s="330" t="s">
        <v>923</v>
      </c>
      <c r="C45" s="461">
        <v>59.64</v>
      </c>
      <c r="D45" s="422">
        <v>1.9358657634457359</v>
      </c>
      <c r="E45" s="461">
        <v>57.699776788649622</v>
      </c>
      <c r="F45" s="422">
        <v>2.0728146788691375</v>
      </c>
      <c r="G45" s="461">
        <v>109.4</v>
      </c>
      <c r="H45" s="465">
        <v>52.427539278903012</v>
      </c>
      <c r="I45" s="461">
        <f t="shared" si="0"/>
        <v>9.2809179520614791</v>
      </c>
      <c r="J45" s="462"/>
      <c r="M45" s="463"/>
    </row>
    <row r="46" spans="1:13" ht="14.1" customHeight="1">
      <c r="A46" s="335">
        <v>35</v>
      </c>
      <c r="B46" s="330" t="s">
        <v>924</v>
      </c>
      <c r="C46" s="415">
        <v>99.39</v>
      </c>
      <c r="D46" s="415">
        <v>3.2262020899337687</v>
      </c>
      <c r="E46" s="415">
        <v>96.159115977604998</v>
      </c>
      <c r="F46" s="415">
        <v>3.4544332439197327</v>
      </c>
      <c r="G46" s="461">
        <v>109.4</v>
      </c>
      <c r="H46" s="464">
        <v>87.372709402442425</v>
      </c>
      <c r="I46" s="461">
        <f t="shared" si="0"/>
        <v>15.467041909016075</v>
      </c>
      <c r="J46" s="462"/>
      <c r="K46" s="106"/>
      <c r="L46" s="106"/>
      <c r="M46" s="463"/>
    </row>
    <row r="47" spans="1:13" ht="14.1" customHeight="1">
      <c r="A47" s="335">
        <v>36</v>
      </c>
      <c r="B47" s="330" t="s">
        <v>925</v>
      </c>
      <c r="C47" s="415">
        <v>65.27</v>
      </c>
      <c r="D47" s="415">
        <v>2.1185408711112435</v>
      </c>
      <c r="E47" s="415">
        <v>63.144530829023331</v>
      </c>
      <c r="F47" s="415">
        <v>2.2684127682527135</v>
      </c>
      <c r="G47" s="461">
        <v>109.4</v>
      </c>
      <c r="H47" s="464">
        <v>57.374786429637425</v>
      </c>
      <c r="I47" s="461">
        <f t="shared" si="0"/>
        <v>10.156698038749866</v>
      </c>
      <c r="J47" s="462"/>
      <c r="K47" s="106"/>
      <c r="L47" s="106"/>
      <c r="M47" s="463"/>
    </row>
    <row r="48" spans="1:13" ht="14.1" customHeight="1">
      <c r="A48" s="335">
        <v>37</v>
      </c>
      <c r="B48" s="330" t="s">
        <v>926</v>
      </c>
      <c r="C48" s="415">
        <v>70.709999999999994</v>
      </c>
      <c r="D48" s="415">
        <v>2.295156020686814</v>
      </c>
      <c r="E48" s="415">
        <v>68.408663756228762</v>
      </c>
      <c r="F48" s="415">
        <v>2.4575222000447656</v>
      </c>
      <c r="G48" s="461">
        <v>109.4</v>
      </c>
      <c r="H48" s="464">
        <v>62.157916472260396</v>
      </c>
      <c r="I48" s="461">
        <f t="shared" si="0"/>
        <v>11.003425504699948</v>
      </c>
      <c r="J48" s="462"/>
      <c r="K48" s="106"/>
      <c r="L48" s="106"/>
      <c r="M48" s="463"/>
    </row>
    <row r="49" spans="1:13" ht="14.1" customHeight="1">
      <c r="A49" s="335">
        <v>38</v>
      </c>
      <c r="B49" s="330" t="s">
        <v>927</v>
      </c>
      <c r="C49" s="415">
        <v>75.150000000000006</v>
      </c>
      <c r="D49" s="415">
        <v>2.4395201921204031</v>
      </c>
      <c r="E49" s="415">
        <v>72.711534660443675</v>
      </c>
      <c r="F49" s="415">
        <v>2.6120991233525537</v>
      </c>
      <c r="G49" s="461">
        <v>109.4</v>
      </c>
      <c r="H49" s="464">
        <v>66.06761848322472</v>
      </c>
      <c r="I49" s="461">
        <f t="shared" si="0"/>
        <v>11.695535492691903</v>
      </c>
      <c r="J49" s="462"/>
      <c r="K49" s="106"/>
      <c r="L49" s="106"/>
      <c r="M49" s="463"/>
    </row>
    <row r="50" spans="1:13" ht="14.1" customHeight="1">
      <c r="A50" s="668" t="s">
        <v>14</v>
      </c>
      <c r="B50" s="669"/>
      <c r="C50" s="415">
        <f>SUM(C12:C49)</f>
        <v>3205.45</v>
      </c>
      <c r="D50" s="415">
        <f>SUM(D12:D49)</f>
        <v>104.04999999999997</v>
      </c>
      <c r="E50" s="415">
        <f>SUM(E12:E49)</f>
        <v>3101.2799999999993</v>
      </c>
      <c r="F50" s="415">
        <f>SUM(F12:F49)</f>
        <v>111.41080719999997</v>
      </c>
      <c r="G50" s="461">
        <v>109.4</v>
      </c>
      <c r="H50" s="464">
        <f>SUM(H12:H49)</f>
        <v>2817.9048180799996</v>
      </c>
      <c r="I50" s="461">
        <f t="shared" si="0"/>
        <v>498.83598911999979</v>
      </c>
      <c r="J50" s="462"/>
      <c r="K50" s="106"/>
      <c r="L50" s="106"/>
      <c r="M50" s="463"/>
    </row>
    <row r="51" spans="1:13" s="448" customFormat="1">
      <c r="A51" s="11"/>
      <c r="B51" s="11"/>
      <c r="C51" s="21"/>
      <c r="D51" s="21"/>
      <c r="E51" s="21"/>
      <c r="F51" s="21"/>
      <c r="G51" s="21"/>
      <c r="H51" s="21"/>
      <c r="I51" s="21"/>
    </row>
    <row r="52" spans="1:13">
      <c r="C52" s="616"/>
      <c r="E52" s="30"/>
      <c r="F52" s="30"/>
      <c r="G52" s="30"/>
      <c r="H52" s="21"/>
      <c r="I52" s="21"/>
    </row>
    <row r="53" spans="1:13" s="448" customFormat="1">
      <c r="C53" s="423"/>
      <c r="E53" s="30"/>
      <c r="F53" s="30"/>
      <c r="G53" s="30"/>
      <c r="H53" s="21"/>
      <c r="I53" s="21"/>
    </row>
    <row r="55" spans="1:13">
      <c r="G55" s="719" t="s">
        <v>885</v>
      </c>
      <c r="H55" s="719"/>
      <c r="I55" s="719"/>
      <c r="J55" s="719"/>
      <c r="K55" s="719"/>
    </row>
    <row r="56" spans="1:13">
      <c r="G56" s="719"/>
      <c r="H56" s="719"/>
      <c r="I56" s="719"/>
      <c r="J56" s="719"/>
      <c r="K56" s="719"/>
    </row>
    <row r="57" spans="1:13">
      <c r="E57" s="448"/>
      <c r="G57" s="719"/>
      <c r="H57" s="719"/>
      <c r="I57" s="719"/>
      <c r="J57" s="719"/>
      <c r="K57" s="719"/>
    </row>
    <row r="58" spans="1:13">
      <c r="B58" s="448"/>
      <c r="G58" s="719"/>
      <c r="H58" s="719"/>
      <c r="I58" s="719"/>
      <c r="J58" s="719"/>
      <c r="K58" s="719"/>
    </row>
    <row r="59" spans="1:13">
      <c r="B59" s="448"/>
      <c r="C59" s="448"/>
      <c r="D59" s="448"/>
      <c r="E59" s="448"/>
    </row>
    <row r="60" spans="1:13">
      <c r="B60" s="448"/>
      <c r="C60" s="448"/>
      <c r="D60" s="448"/>
      <c r="E60" s="448"/>
    </row>
    <row r="61" spans="1:13">
      <c r="B61" s="448"/>
      <c r="E61" s="448"/>
    </row>
    <row r="64" spans="1:13">
      <c r="B64" s="448"/>
      <c r="C64" s="448"/>
      <c r="D64" s="423"/>
    </row>
    <row r="65" spans="2:4">
      <c r="C65" s="448"/>
    </row>
    <row r="66" spans="2:4">
      <c r="C66" s="448"/>
    </row>
    <row r="67" spans="2:4">
      <c r="D67" s="423"/>
    </row>
    <row r="71" spans="2:4">
      <c r="B71" s="448"/>
    </row>
  </sheetData>
  <mergeCells count="6">
    <mergeCell ref="A3:I3"/>
    <mergeCell ref="A2:I2"/>
    <mergeCell ref="G55:K58"/>
    <mergeCell ref="D9:I9"/>
    <mergeCell ref="A5:I5"/>
    <mergeCell ref="A50:B50"/>
  </mergeCells>
  <phoneticPr fontId="0" type="noConversion"/>
  <printOptions horizontalCentered="1"/>
  <pageMargins left="0.70866141732283472" right="0.70866141732283472" top="0.23622047244094491" bottom="0" header="0.31496062992125984" footer="0.31496062992125984"/>
  <pageSetup paperSize="9" scale="74" orientation="landscape" r:id="rId1"/>
  <colBreaks count="1" manualBreakCount="1">
    <brk id="9" max="32" man="1"/>
  </colBreaks>
</worksheet>
</file>

<file path=xl/worksheets/sheet29.xml><?xml version="1.0" encoding="utf-8"?>
<worksheet xmlns="http://schemas.openxmlformats.org/spreadsheetml/2006/main" xmlns:r="http://schemas.openxmlformats.org/officeDocument/2006/relationships">
  <sheetPr codeName="Sheet29">
    <pageSetUpPr fitToPage="1"/>
  </sheetPr>
  <dimension ref="A1:T40"/>
  <sheetViews>
    <sheetView zoomScaleSheetLayoutView="81" workbookViewId="0">
      <selection activeCell="H38" sqref="H38"/>
    </sheetView>
  </sheetViews>
  <sheetFormatPr defaultColWidth="9.140625" defaultRowHeight="12.75"/>
  <cols>
    <col min="1" max="1" width="4.42578125" style="15" customWidth="1"/>
    <col min="2" max="2" width="37.28515625" style="15" customWidth="1"/>
    <col min="3" max="3" width="12.28515625" style="15" customWidth="1"/>
    <col min="4" max="5" width="15.140625" style="15" customWidth="1"/>
    <col min="6" max="6" width="15.85546875" style="15" customWidth="1"/>
    <col min="7" max="7" width="12.5703125" style="15" customWidth="1"/>
    <col min="8" max="8" width="30.28515625" style="15" customWidth="1"/>
    <col min="9" max="16384" width="9.140625" style="15"/>
  </cols>
  <sheetData>
    <row r="1" spans="1:20" customFormat="1" ht="15">
      <c r="D1" s="34"/>
      <c r="E1" s="34"/>
      <c r="F1" s="34"/>
      <c r="G1" s="15"/>
      <c r="H1" s="39" t="s">
        <v>61</v>
      </c>
      <c r="I1" s="34"/>
      <c r="J1" s="15"/>
      <c r="L1" s="15"/>
      <c r="M1" s="40"/>
      <c r="N1" s="40"/>
    </row>
    <row r="2" spans="1:20" customFormat="1" ht="15">
      <c r="A2" s="782" t="s">
        <v>0</v>
      </c>
      <c r="B2" s="782"/>
      <c r="C2" s="782"/>
      <c r="D2" s="782"/>
      <c r="E2" s="782"/>
      <c r="F2" s="782"/>
      <c r="G2" s="782"/>
      <c r="H2" s="782"/>
      <c r="I2" s="42"/>
      <c r="J2" s="42"/>
      <c r="K2" s="42"/>
      <c r="L2" s="42"/>
      <c r="M2" s="42"/>
      <c r="N2" s="42"/>
    </row>
    <row r="3" spans="1:20" customFormat="1" ht="20.25">
      <c r="A3" s="705" t="s">
        <v>734</v>
      </c>
      <c r="B3" s="705"/>
      <c r="C3" s="705"/>
      <c r="D3" s="705"/>
      <c r="E3" s="705"/>
      <c r="F3" s="705"/>
      <c r="G3" s="705"/>
      <c r="H3" s="705"/>
      <c r="I3" s="41"/>
      <c r="J3" s="41"/>
      <c r="K3" s="41"/>
      <c r="L3" s="41"/>
      <c r="M3" s="41"/>
      <c r="N3" s="41"/>
    </row>
    <row r="4" spans="1:20" customFormat="1" ht="10.5" customHeight="1"/>
    <row r="5" spans="1:20" ht="19.5" customHeight="1">
      <c r="A5" s="706" t="s">
        <v>807</v>
      </c>
      <c r="B5" s="782"/>
      <c r="C5" s="782"/>
      <c r="D5" s="782"/>
      <c r="E5" s="782"/>
      <c r="F5" s="782"/>
      <c r="G5" s="782"/>
      <c r="H5" s="782"/>
    </row>
    <row r="7" spans="1:20" s="13" customFormat="1" ht="15.75" hidden="1" customHeight="1">
      <c r="A7" s="15"/>
      <c r="B7" s="15"/>
      <c r="C7" s="15"/>
      <c r="D7" s="15"/>
      <c r="E7" s="15"/>
      <c r="F7" s="15"/>
      <c r="G7" s="15"/>
      <c r="H7" s="15"/>
      <c r="I7" s="15"/>
      <c r="J7" s="15"/>
    </row>
    <row r="8" spans="1:20" s="13" customFormat="1" ht="15.75">
      <c r="A8" s="707" t="s">
        <v>928</v>
      </c>
      <c r="B8" s="707"/>
      <c r="C8" s="15"/>
      <c r="D8" s="15"/>
      <c r="E8" s="15"/>
      <c r="F8" s="15"/>
      <c r="G8" s="15"/>
      <c r="H8" s="32" t="s">
        <v>21</v>
      </c>
      <c r="I8" s="15"/>
    </row>
    <row r="9" spans="1:20" s="13" customFormat="1" ht="15.75">
      <c r="A9" s="14"/>
      <c r="B9" s="15"/>
      <c r="C9" s="15"/>
      <c r="D9" s="94"/>
      <c r="E9" s="94"/>
      <c r="G9" s="775" t="s">
        <v>1130</v>
      </c>
      <c r="H9" s="775"/>
      <c r="J9" s="94"/>
      <c r="K9" s="94"/>
      <c r="L9" s="94"/>
      <c r="S9" s="114"/>
      <c r="T9" s="113"/>
    </row>
    <row r="10" spans="1:20" s="35" customFormat="1" ht="55.5" customHeight="1">
      <c r="A10" s="37"/>
      <c r="B10" s="5" t="s">
        <v>22</v>
      </c>
      <c r="C10" s="304" t="s">
        <v>849</v>
      </c>
      <c r="D10" s="304" t="s">
        <v>815</v>
      </c>
      <c r="E10" s="5" t="s">
        <v>214</v>
      </c>
      <c r="F10" s="5" t="s">
        <v>215</v>
      </c>
      <c r="G10" s="5" t="s">
        <v>67</v>
      </c>
      <c r="H10" s="304" t="s">
        <v>850</v>
      </c>
    </row>
    <row r="11" spans="1:20" s="35" customFormat="1" ht="14.25" customHeight="1">
      <c r="A11" s="5">
        <v>1</v>
      </c>
      <c r="B11" s="5">
        <v>2</v>
      </c>
      <c r="C11" s="5">
        <v>3</v>
      </c>
      <c r="D11" s="5">
        <v>4</v>
      </c>
      <c r="E11" s="5">
        <v>5</v>
      </c>
      <c r="F11" s="5">
        <v>6</v>
      </c>
      <c r="G11" s="5">
        <v>7</v>
      </c>
      <c r="H11" s="5">
        <v>8</v>
      </c>
    </row>
    <row r="12" spans="1:20" ht="16.5" customHeight="1">
      <c r="A12" s="29" t="s">
        <v>23</v>
      </c>
      <c r="B12" s="29" t="s">
        <v>24</v>
      </c>
      <c r="C12" s="831">
        <v>563.52</v>
      </c>
      <c r="D12" s="831">
        <v>23.94</v>
      </c>
      <c r="E12" s="831">
        <v>475.36</v>
      </c>
      <c r="F12" s="831">
        <v>0</v>
      </c>
      <c r="G12" s="19"/>
      <c r="H12" s="832">
        <v>79.47</v>
      </c>
    </row>
    <row r="13" spans="1:20" ht="20.25" customHeight="1">
      <c r="A13" s="19"/>
      <c r="B13" s="19" t="s">
        <v>25</v>
      </c>
      <c r="C13" s="831"/>
      <c r="D13" s="831"/>
      <c r="E13" s="831"/>
      <c r="F13" s="831"/>
      <c r="G13" s="19">
        <v>73.62</v>
      </c>
      <c r="H13" s="833"/>
    </row>
    <row r="14" spans="1:20" ht="17.25" customHeight="1">
      <c r="A14" s="19"/>
      <c r="B14" s="19" t="s">
        <v>179</v>
      </c>
      <c r="C14" s="831"/>
      <c r="D14" s="831"/>
      <c r="E14" s="831"/>
      <c r="F14" s="831"/>
      <c r="G14" s="19">
        <v>370.98</v>
      </c>
      <c r="H14" s="833"/>
    </row>
    <row r="15" spans="1:20" s="35" customFormat="1" ht="33.75" customHeight="1">
      <c r="A15" s="36"/>
      <c r="B15" s="36" t="s">
        <v>180</v>
      </c>
      <c r="C15" s="831"/>
      <c r="D15" s="831"/>
      <c r="E15" s="831"/>
      <c r="F15" s="831"/>
      <c r="G15" s="36">
        <v>50.23</v>
      </c>
      <c r="H15" s="834"/>
    </row>
    <row r="16" spans="1:20" s="35" customFormat="1">
      <c r="A16" s="36"/>
      <c r="B16" s="37" t="s">
        <v>26</v>
      </c>
      <c r="C16" s="449">
        <f>C12</f>
        <v>563.52</v>
      </c>
      <c r="D16" s="449">
        <f>D12</f>
        <v>23.94</v>
      </c>
      <c r="E16" s="449">
        <f>E12</f>
        <v>475.36</v>
      </c>
      <c r="F16" s="449">
        <f>F12</f>
        <v>0</v>
      </c>
      <c r="G16" s="373">
        <f>SUM(G13:G15)</f>
        <v>494.83000000000004</v>
      </c>
      <c r="H16" s="449">
        <f>D16+E16-G16</f>
        <v>4.4699999999999704</v>
      </c>
    </row>
    <row r="17" spans="1:10" s="35" customFormat="1" ht="40.5" customHeight="1">
      <c r="A17" s="37" t="s">
        <v>27</v>
      </c>
      <c r="B17" s="37" t="s">
        <v>213</v>
      </c>
      <c r="C17" s="836">
        <v>2379.25</v>
      </c>
      <c r="D17" s="835">
        <v>110.1</v>
      </c>
      <c r="E17" s="835">
        <v>2280.4899999999998</v>
      </c>
      <c r="F17" s="835">
        <v>0</v>
      </c>
      <c r="G17" s="36"/>
      <c r="H17" s="837">
        <v>529.92999999999995</v>
      </c>
    </row>
    <row r="18" spans="1:10" ht="28.5" customHeight="1">
      <c r="A18" s="19"/>
      <c r="B18" s="140" t="s">
        <v>182</v>
      </c>
      <c r="C18" s="836"/>
      <c r="D18" s="835"/>
      <c r="E18" s="835"/>
      <c r="F18" s="835"/>
      <c r="G18" s="19">
        <v>1989.73</v>
      </c>
      <c r="H18" s="838"/>
    </row>
    <row r="19" spans="1:10" ht="19.5" customHeight="1">
      <c r="A19" s="19"/>
      <c r="B19" s="36" t="s">
        <v>28</v>
      </c>
      <c r="C19" s="836"/>
      <c r="D19" s="835"/>
      <c r="E19" s="835"/>
      <c r="F19" s="835"/>
      <c r="G19" s="19">
        <v>149.56</v>
      </c>
      <c r="H19" s="838"/>
    </row>
    <row r="20" spans="1:10" ht="21.75" customHeight="1">
      <c r="A20" s="19"/>
      <c r="B20" s="36" t="s">
        <v>183</v>
      </c>
      <c r="C20" s="836"/>
      <c r="D20" s="835"/>
      <c r="E20" s="835"/>
      <c r="F20" s="835"/>
      <c r="G20" s="19">
        <v>78.650000000000006</v>
      </c>
      <c r="H20" s="838"/>
    </row>
    <row r="21" spans="1:10" s="35" customFormat="1" ht="27.75" customHeight="1">
      <c r="A21" s="36"/>
      <c r="B21" s="36" t="s">
        <v>29</v>
      </c>
      <c r="C21" s="836"/>
      <c r="D21" s="835"/>
      <c r="E21" s="835"/>
      <c r="F21" s="835"/>
      <c r="G21" s="36">
        <v>23.56</v>
      </c>
      <c r="H21" s="838"/>
    </row>
    <row r="22" spans="1:10" s="35" customFormat="1" ht="19.5" customHeight="1">
      <c r="A22" s="36"/>
      <c r="B22" s="36" t="s">
        <v>181</v>
      </c>
      <c r="C22" s="836"/>
      <c r="D22" s="835"/>
      <c r="E22" s="835"/>
      <c r="F22" s="835"/>
      <c r="G22" s="36">
        <v>2.85</v>
      </c>
      <c r="H22" s="838"/>
    </row>
    <row r="23" spans="1:10" s="35" customFormat="1" ht="27.75" customHeight="1">
      <c r="A23" s="36"/>
      <c r="B23" s="36" t="s">
        <v>184</v>
      </c>
      <c r="C23" s="836"/>
      <c r="D23" s="835"/>
      <c r="E23" s="835"/>
      <c r="F23" s="835"/>
      <c r="G23" s="36">
        <v>27.95</v>
      </c>
      <c r="H23" s="838"/>
    </row>
    <row r="24" spans="1:10" s="35" customFormat="1" ht="18.75" customHeight="1">
      <c r="A24" s="37"/>
      <c r="B24" s="36" t="s">
        <v>185</v>
      </c>
      <c r="C24" s="836"/>
      <c r="D24" s="835"/>
      <c r="E24" s="835"/>
      <c r="F24" s="835"/>
      <c r="G24" s="36">
        <v>28.36</v>
      </c>
      <c r="H24" s="839"/>
    </row>
    <row r="25" spans="1:10" s="35" customFormat="1" ht="19.5" customHeight="1">
      <c r="A25" s="37"/>
      <c r="B25" s="37" t="s">
        <v>26</v>
      </c>
      <c r="C25" s="17">
        <f>C17</f>
        <v>2379.25</v>
      </c>
      <c r="D25" s="474">
        <f>D17</f>
        <v>110.1</v>
      </c>
      <c r="E25" s="17">
        <f>E17</f>
        <v>2280.4899999999998</v>
      </c>
      <c r="F25" s="17">
        <v>0</v>
      </c>
      <c r="G25" s="36">
        <f>SUM(G18:G24)</f>
        <v>2300.66</v>
      </c>
      <c r="H25" s="474">
        <f>D25+E25-G25</f>
        <v>89.929999999999836</v>
      </c>
    </row>
    <row r="26" spans="1:10">
      <c r="A26" s="19"/>
      <c r="B26" s="29" t="s">
        <v>30</v>
      </c>
      <c r="C26" s="17">
        <f t="shared" ref="C26:H26" si="0">C16+C25</f>
        <v>2942.77</v>
      </c>
      <c r="D26" s="17">
        <f t="shared" si="0"/>
        <v>134.04</v>
      </c>
      <c r="E26" s="17">
        <f t="shared" si="0"/>
        <v>2755.85</v>
      </c>
      <c r="F26" s="449">
        <f t="shared" si="0"/>
        <v>0</v>
      </c>
      <c r="G26" s="449">
        <f t="shared" si="0"/>
        <v>2795.49</v>
      </c>
      <c r="H26" s="475">
        <f t="shared" si="0"/>
        <v>94.399999999999807</v>
      </c>
    </row>
    <row r="27" spans="1:10" s="448" customFormat="1">
      <c r="A27" s="21"/>
      <c r="B27" s="30"/>
      <c r="C27" s="466"/>
      <c r="D27" s="466"/>
      <c r="E27" s="466"/>
      <c r="F27" s="466"/>
      <c r="G27" s="21"/>
      <c r="H27" s="21"/>
    </row>
    <row r="28" spans="1:10" s="35" customFormat="1" ht="15.75" customHeight="1"/>
    <row r="30" spans="1:10">
      <c r="F30" s="719" t="s">
        <v>885</v>
      </c>
      <c r="G30" s="719"/>
      <c r="H30" s="719"/>
      <c r="I30" s="719"/>
      <c r="J30" s="719"/>
    </row>
    <row r="31" spans="1:10">
      <c r="B31" s="448"/>
      <c r="E31" s="448"/>
      <c r="F31" s="719"/>
      <c r="G31" s="719"/>
      <c r="H31" s="719"/>
      <c r="I31" s="719"/>
      <c r="J31" s="719"/>
    </row>
    <row r="32" spans="1:10">
      <c r="F32" s="719"/>
      <c r="G32" s="719"/>
      <c r="H32" s="719"/>
      <c r="I32" s="719"/>
      <c r="J32" s="719"/>
    </row>
    <row r="33" spans="2:10">
      <c r="E33" s="448"/>
      <c r="F33" s="719"/>
      <c r="G33" s="719"/>
      <c r="H33" s="719"/>
      <c r="I33" s="719"/>
      <c r="J33" s="719"/>
    </row>
    <row r="34" spans="2:10">
      <c r="E34" s="448"/>
      <c r="J34" s="423"/>
    </row>
    <row r="36" spans="2:10">
      <c r="F36" s="423"/>
    </row>
    <row r="38" spans="2:10">
      <c r="B38" s="448"/>
    </row>
    <row r="40" spans="2:10">
      <c r="B40" s="448"/>
    </row>
  </sheetData>
  <mergeCells count="16">
    <mergeCell ref="F30:J33"/>
    <mergeCell ref="A2:H2"/>
    <mergeCell ref="A3:H3"/>
    <mergeCell ref="C12:C15"/>
    <mergeCell ref="D12:D15"/>
    <mergeCell ref="F12:F15"/>
    <mergeCell ref="H12:H15"/>
    <mergeCell ref="A5:H5"/>
    <mergeCell ref="E12:E15"/>
    <mergeCell ref="A8:B8"/>
    <mergeCell ref="G9:H9"/>
    <mergeCell ref="D17:D24"/>
    <mergeCell ref="E17:E24"/>
    <mergeCell ref="F17:F24"/>
    <mergeCell ref="C17:C24"/>
    <mergeCell ref="H17:H24"/>
  </mergeCells>
  <phoneticPr fontId="0" type="noConversion"/>
  <printOptions horizontalCentered="1"/>
  <pageMargins left="0.70866141732283472" right="0.70866141732283472" top="0.23622047244094491" bottom="0"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H13"/>
  <sheetViews>
    <sheetView zoomScaleSheetLayoutView="90" workbookViewId="0">
      <selection activeCell="F20" sqref="F20"/>
    </sheetView>
  </sheetViews>
  <sheetFormatPr defaultRowHeight="12.75"/>
  <sheetData>
    <row r="2" spans="2:8">
      <c r="B2" s="14"/>
    </row>
    <row r="4" spans="2:8" ht="12.75" customHeight="1">
      <c r="B4" s="667"/>
      <c r="C4" s="667"/>
      <c r="D4" s="667"/>
      <c r="E4" s="667"/>
      <c r="F4" s="667"/>
      <c r="G4" s="667"/>
      <c r="H4" s="667"/>
    </row>
    <row r="5" spans="2:8" ht="12.75" customHeight="1">
      <c r="B5" s="667"/>
      <c r="C5" s="667"/>
      <c r="D5" s="667"/>
      <c r="E5" s="667"/>
      <c r="F5" s="667"/>
      <c r="G5" s="667"/>
      <c r="H5" s="667"/>
    </row>
    <row r="6" spans="2:8" ht="12.75" customHeight="1">
      <c r="B6" s="667"/>
      <c r="C6" s="667"/>
      <c r="D6" s="667"/>
      <c r="E6" s="667"/>
      <c r="F6" s="667"/>
      <c r="G6" s="667"/>
      <c r="H6" s="667"/>
    </row>
    <row r="7" spans="2:8" ht="12.75" customHeight="1">
      <c r="B7" s="667"/>
      <c r="C7" s="667"/>
      <c r="D7" s="667"/>
      <c r="E7" s="667"/>
      <c r="F7" s="667"/>
      <c r="G7" s="667"/>
      <c r="H7" s="667"/>
    </row>
    <row r="8" spans="2:8" ht="12.75" customHeight="1">
      <c r="B8" s="667"/>
      <c r="C8" s="667"/>
      <c r="D8" s="667"/>
      <c r="E8" s="667"/>
      <c r="F8" s="667"/>
      <c r="G8" s="667"/>
      <c r="H8" s="667"/>
    </row>
    <row r="9" spans="2:8" ht="12.75" customHeight="1">
      <c r="B9" s="667"/>
      <c r="C9" s="667"/>
      <c r="D9" s="667"/>
      <c r="E9" s="667"/>
      <c r="F9" s="667"/>
      <c r="G9" s="667"/>
      <c r="H9" s="667"/>
    </row>
    <row r="10" spans="2:8" ht="12.75" customHeight="1">
      <c r="B10" s="667"/>
      <c r="C10" s="667"/>
      <c r="D10" s="667"/>
      <c r="E10" s="667"/>
      <c r="F10" s="667"/>
      <c r="G10" s="667"/>
      <c r="H10" s="667"/>
    </row>
    <row r="11" spans="2:8" ht="12.75" customHeight="1">
      <c r="B11" s="667"/>
      <c r="C11" s="667"/>
      <c r="D11" s="667"/>
      <c r="E11" s="667"/>
      <c r="F11" s="667"/>
      <c r="G11" s="667"/>
      <c r="H11" s="667"/>
    </row>
    <row r="12" spans="2:8" ht="12.75" customHeight="1">
      <c r="B12" s="667"/>
      <c r="C12" s="667"/>
      <c r="D12" s="667"/>
      <c r="E12" s="667"/>
      <c r="F12" s="667"/>
      <c r="G12" s="667"/>
      <c r="H12" s="667"/>
    </row>
    <row r="13" spans="2:8" ht="12.75" customHeight="1">
      <c r="B13" s="667"/>
      <c r="C13" s="667"/>
      <c r="D13" s="667"/>
      <c r="E13" s="667"/>
      <c r="F13" s="667"/>
      <c r="G13" s="667"/>
      <c r="H13" s="667"/>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verticalDpi="4294967295" r:id="rId1"/>
  <drawing r:id="rId2"/>
</worksheet>
</file>

<file path=xl/worksheets/sheet30.xml><?xml version="1.0" encoding="utf-8"?>
<worksheet xmlns="http://schemas.openxmlformats.org/spreadsheetml/2006/main" xmlns:r="http://schemas.openxmlformats.org/officeDocument/2006/relationships">
  <sheetPr codeName="Sheet30">
    <pageSetUpPr fitToPage="1"/>
  </sheetPr>
  <dimension ref="A1:Q59"/>
  <sheetViews>
    <sheetView topLeftCell="A31" zoomScaleSheetLayoutView="85" workbookViewId="0">
      <selection activeCell="D55" sqref="D55"/>
    </sheetView>
  </sheetViews>
  <sheetFormatPr defaultColWidth="9.140625" defaultRowHeight="12.75"/>
  <cols>
    <col min="1" max="1" width="9.140625" style="15"/>
    <col min="2" max="2" width="19.28515625" style="15" customWidth="1"/>
    <col min="3" max="3" width="28.42578125" style="15" customWidth="1"/>
    <col min="4" max="4" width="27.7109375" style="15" customWidth="1"/>
    <col min="5" max="5" width="30.28515625" style="15" customWidth="1"/>
    <col min="6" max="7" width="9.140625" style="15"/>
    <col min="8" max="8" width="9.42578125" style="15" bestFit="1" customWidth="1"/>
    <col min="9" max="16384" width="9.140625" style="15"/>
  </cols>
  <sheetData>
    <row r="1" spans="1:17" customFormat="1" ht="15">
      <c r="E1" s="39" t="s">
        <v>499</v>
      </c>
      <c r="F1" s="40"/>
    </row>
    <row r="2" spans="1:17" customFormat="1" ht="15">
      <c r="D2" s="42" t="s">
        <v>0</v>
      </c>
      <c r="E2" s="42"/>
      <c r="F2" s="42"/>
    </row>
    <row r="3" spans="1:17" customFormat="1" ht="20.25">
      <c r="B3" s="148"/>
      <c r="C3" s="705" t="s">
        <v>734</v>
      </c>
      <c r="D3" s="705"/>
      <c r="E3" s="705"/>
      <c r="F3" s="41"/>
    </row>
    <row r="4" spans="1:17" customFormat="1" ht="10.5" customHeight="1"/>
    <row r="5" spans="1:17" ht="30.75" customHeight="1">
      <c r="A5" s="840" t="s">
        <v>808</v>
      </c>
      <c r="B5" s="840"/>
      <c r="C5" s="840"/>
      <c r="D5" s="840"/>
      <c r="E5" s="840"/>
    </row>
    <row r="7" spans="1:17" ht="0.75" customHeight="1"/>
    <row r="8" spans="1:17">
      <c r="A8" s="14" t="s">
        <v>933</v>
      </c>
    </row>
    <row r="9" spans="1:17">
      <c r="D9" s="776" t="s">
        <v>1132</v>
      </c>
      <c r="E9" s="776"/>
      <c r="Q9" s="21"/>
    </row>
    <row r="10" spans="1:17" ht="26.25" customHeight="1">
      <c r="A10" s="688" t="s">
        <v>2</v>
      </c>
      <c r="B10" s="688" t="s">
        <v>3</v>
      </c>
      <c r="C10" s="841" t="s">
        <v>495</v>
      </c>
      <c r="D10" s="842"/>
      <c r="E10" s="843"/>
      <c r="Q10" s="21"/>
    </row>
    <row r="11" spans="1:17" ht="56.25" customHeight="1">
      <c r="A11" s="688"/>
      <c r="B11" s="688"/>
      <c r="C11" s="5" t="s">
        <v>497</v>
      </c>
      <c r="D11" s="5" t="s">
        <v>498</v>
      </c>
      <c r="E11" s="5" t="s">
        <v>496</v>
      </c>
    </row>
    <row r="12" spans="1:17" s="106" customFormat="1" ht="15.75" customHeight="1">
      <c r="A12" s="64">
        <v>1</v>
      </c>
      <c r="B12" s="63">
        <v>2</v>
      </c>
      <c r="C12" s="64">
        <v>3</v>
      </c>
      <c r="D12" s="63">
        <v>4</v>
      </c>
      <c r="E12" s="64">
        <v>5</v>
      </c>
    </row>
    <row r="13" spans="1:17" s="106" customFormat="1" ht="15" customHeight="1">
      <c r="A13" s="343">
        <v>1</v>
      </c>
      <c r="B13" s="146" t="s">
        <v>890</v>
      </c>
      <c r="C13" s="476">
        <v>1</v>
      </c>
      <c r="D13" s="373">
        <v>2</v>
      </c>
      <c r="E13" s="476">
        <v>4650</v>
      </c>
    </row>
    <row r="14" spans="1:17" s="106" customFormat="1" ht="15" customHeight="1">
      <c r="A14" s="343">
        <v>2</v>
      </c>
      <c r="B14" s="146" t="s">
        <v>891</v>
      </c>
      <c r="C14" s="476">
        <v>1</v>
      </c>
      <c r="D14" s="373">
        <v>3</v>
      </c>
      <c r="E14" s="476">
        <v>3732</v>
      </c>
    </row>
    <row r="15" spans="1:17" s="106" customFormat="1" ht="15" customHeight="1">
      <c r="A15" s="343">
        <v>3</v>
      </c>
      <c r="B15" s="146" t="s">
        <v>892</v>
      </c>
      <c r="C15" s="476">
        <v>1</v>
      </c>
      <c r="D15" s="373">
        <v>3</v>
      </c>
      <c r="E15" s="476">
        <v>2798</v>
      </c>
    </row>
    <row r="16" spans="1:17" s="106" customFormat="1" ht="15" customHeight="1">
      <c r="A16" s="343">
        <v>4</v>
      </c>
      <c r="B16" s="146" t="s">
        <v>893</v>
      </c>
      <c r="C16" s="476">
        <v>1</v>
      </c>
      <c r="D16" s="373">
        <v>2</v>
      </c>
      <c r="E16" s="476">
        <v>2085</v>
      </c>
    </row>
    <row r="17" spans="1:5" s="106" customFormat="1" ht="15" customHeight="1">
      <c r="A17" s="343">
        <v>5</v>
      </c>
      <c r="B17" s="146" t="s">
        <v>894</v>
      </c>
      <c r="C17" s="476">
        <v>1</v>
      </c>
      <c r="D17" s="373">
        <v>4</v>
      </c>
      <c r="E17" s="476">
        <v>3749</v>
      </c>
    </row>
    <row r="18" spans="1:5" s="106" customFormat="1" ht="15" customHeight="1">
      <c r="A18" s="343">
        <v>6</v>
      </c>
      <c r="B18" s="146" t="s">
        <v>895</v>
      </c>
      <c r="C18" s="476">
        <v>1</v>
      </c>
      <c r="D18" s="373">
        <v>4</v>
      </c>
      <c r="E18" s="476">
        <v>1791</v>
      </c>
    </row>
    <row r="19" spans="1:5" s="106" customFormat="1" ht="15" customHeight="1">
      <c r="A19" s="343">
        <v>7</v>
      </c>
      <c r="B19" s="146" t="s">
        <v>896</v>
      </c>
      <c r="C19" s="476">
        <v>1</v>
      </c>
      <c r="D19" s="373">
        <v>3</v>
      </c>
      <c r="E19" s="476">
        <v>3144</v>
      </c>
    </row>
    <row r="20" spans="1:5" s="106" customFormat="1" ht="15" customHeight="1">
      <c r="A20" s="343">
        <v>8</v>
      </c>
      <c r="B20" s="146" t="s">
        <v>897</v>
      </c>
      <c r="C20" s="476">
        <v>1</v>
      </c>
      <c r="D20" s="373">
        <v>4</v>
      </c>
      <c r="E20" s="476">
        <v>1801</v>
      </c>
    </row>
    <row r="21" spans="1:5" s="106" customFormat="1" ht="15" customHeight="1">
      <c r="A21" s="343">
        <v>9</v>
      </c>
      <c r="B21" s="146" t="s">
        <v>898</v>
      </c>
      <c r="C21" s="476">
        <v>1</v>
      </c>
      <c r="D21" s="373">
        <v>3</v>
      </c>
      <c r="E21" s="476">
        <v>943</v>
      </c>
    </row>
    <row r="22" spans="1:5" s="106" customFormat="1" ht="15" customHeight="1">
      <c r="A22" s="343">
        <v>10</v>
      </c>
      <c r="B22" s="146" t="s">
        <v>899</v>
      </c>
      <c r="C22" s="476">
        <v>1</v>
      </c>
      <c r="D22" s="373">
        <v>3</v>
      </c>
      <c r="E22" s="476">
        <v>2873</v>
      </c>
    </row>
    <row r="23" spans="1:5" s="106" customFormat="1" ht="15" customHeight="1">
      <c r="A23" s="343">
        <v>11</v>
      </c>
      <c r="B23" s="146" t="s">
        <v>900</v>
      </c>
      <c r="C23" s="476">
        <v>1</v>
      </c>
      <c r="D23" s="373">
        <v>2</v>
      </c>
      <c r="E23" s="476">
        <v>3415</v>
      </c>
    </row>
    <row r="24" spans="1:5" s="106" customFormat="1" ht="15" customHeight="1">
      <c r="A24" s="343">
        <v>12</v>
      </c>
      <c r="B24" s="146" t="s">
        <v>901</v>
      </c>
      <c r="C24" s="476">
        <v>1</v>
      </c>
      <c r="D24" s="373">
        <v>3</v>
      </c>
      <c r="E24" s="476">
        <v>3932</v>
      </c>
    </row>
    <row r="25" spans="1:5" s="106" customFormat="1" ht="15" customHeight="1">
      <c r="A25" s="343">
        <v>13</v>
      </c>
      <c r="B25" s="146" t="s">
        <v>902</v>
      </c>
      <c r="C25" s="476">
        <v>1</v>
      </c>
      <c r="D25" s="373">
        <v>2</v>
      </c>
      <c r="E25" s="476">
        <v>3548</v>
      </c>
    </row>
    <row r="26" spans="1:5" s="106" customFormat="1" ht="15" customHeight="1">
      <c r="A26" s="343">
        <v>14</v>
      </c>
      <c r="B26" s="146" t="s">
        <v>903</v>
      </c>
      <c r="C26" s="476">
        <v>1</v>
      </c>
      <c r="D26" s="373">
        <v>2</v>
      </c>
      <c r="E26" s="476">
        <v>2593</v>
      </c>
    </row>
    <row r="27" spans="1:5" s="106" customFormat="1" ht="15" customHeight="1">
      <c r="A27" s="343">
        <v>15</v>
      </c>
      <c r="B27" s="146" t="s">
        <v>904</v>
      </c>
      <c r="C27" s="476">
        <v>1</v>
      </c>
      <c r="D27" s="373">
        <v>2</v>
      </c>
      <c r="E27" s="476">
        <v>3562</v>
      </c>
    </row>
    <row r="28" spans="1:5" s="106" customFormat="1" ht="15" customHeight="1">
      <c r="A28" s="343">
        <v>16</v>
      </c>
      <c r="B28" s="146" t="s">
        <v>905</v>
      </c>
      <c r="C28" s="476">
        <v>1</v>
      </c>
      <c r="D28" s="373">
        <v>3</v>
      </c>
      <c r="E28" s="476">
        <v>2698</v>
      </c>
    </row>
    <row r="29" spans="1:5" s="106" customFormat="1" ht="15" customHeight="1">
      <c r="A29" s="343">
        <v>17</v>
      </c>
      <c r="B29" s="146" t="s">
        <v>906</v>
      </c>
      <c r="C29" s="476">
        <v>1</v>
      </c>
      <c r="D29" s="373">
        <v>1</v>
      </c>
      <c r="E29" s="476">
        <v>261</v>
      </c>
    </row>
    <row r="30" spans="1:5" s="106" customFormat="1" ht="15" customHeight="1">
      <c r="A30" s="343">
        <v>18</v>
      </c>
      <c r="B30" s="146" t="s">
        <v>907</v>
      </c>
      <c r="C30" s="476">
        <v>1</v>
      </c>
      <c r="D30" s="373">
        <v>4</v>
      </c>
      <c r="E30" s="476">
        <v>3280</v>
      </c>
    </row>
    <row r="31" spans="1:5" s="106" customFormat="1" ht="15" customHeight="1">
      <c r="A31" s="343">
        <v>19</v>
      </c>
      <c r="B31" s="146" t="s">
        <v>908</v>
      </c>
      <c r="C31" s="476">
        <v>1</v>
      </c>
      <c r="D31" s="373">
        <v>3</v>
      </c>
      <c r="E31" s="476">
        <v>4271</v>
      </c>
    </row>
    <row r="32" spans="1:5" s="106" customFormat="1" ht="15" customHeight="1">
      <c r="A32" s="343">
        <v>20</v>
      </c>
      <c r="B32" s="146" t="s">
        <v>909</v>
      </c>
      <c r="C32" s="476">
        <v>1</v>
      </c>
      <c r="D32" s="373">
        <v>2</v>
      </c>
      <c r="E32" s="476">
        <v>3589</v>
      </c>
    </row>
    <row r="33" spans="1:10" s="106" customFormat="1" ht="15" customHeight="1">
      <c r="A33" s="343">
        <v>21</v>
      </c>
      <c r="B33" s="146" t="s">
        <v>910</v>
      </c>
      <c r="C33" s="476">
        <v>1</v>
      </c>
      <c r="D33" s="373">
        <v>2</v>
      </c>
      <c r="E33" s="476">
        <v>2631</v>
      </c>
    </row>
    <row r="34" spans="1:10" s="106" customFormat="1" ht="15" customHeight="1">
      <c r="A34" s="343">
        <v>22</v>
      </c>
      <c r="B34" s="146" t="s">
        <v>911</v>
      </c>
      <c r="C34" s="476">
        <v>1</v>
      </c>
      <c r="D34" s="373">
        <v>4</v>
      </c>
      <c r="E34" s="476">
        <v>3172</v>
      </c>
    </row>
    <row r="35" spans="1:10" s="106" customFormat="1" ht="15" customHeight="1">
      <c r="A35" s="343">
        <v>23</v>
      </c>
      <c r="B35" s="146" t="s">
        <v>912</v>
      </c>
      <c r="C35" s="476">
        <v>1</v>
      </c>
      <c r="D35" s="373">
        <v>3</v>
      </c>
      <c r="E35" s="476">
        <v>5424</v>
      </c>
    </row>
    <row r="36" spans="1:10" s="106" customFormat="1" ht="15" customHeight="1">
      <c r="A36" s="343">
        <v>24</v>
      </c>
      <c r="B36" s="146" t="s">
        <v>913</v>
      </c>
      <c r="C36" s="476">
        <v>1</v>
      </c>
      <c r="D36" s="373">
        <v>4</v>
      </c>
      <c r="E36" s="476">
        <v>3415</v>
      </c>
    </row>
    <row r="37" spans="1:10" s="106" customFormat="1" ht="15" customHeight="1">
      <c r="A37" s="343">
        <v>25</v>
      </c>
      <c r="B37" s="146" t="s">
        <v>914</v>
      </c>
      <c r="C37" s="476">
        <v>1</v>
      </c>
      <c r="D37" s="373">
        <v>4</v>
      </c>
      <c r="E37" s="476">
        <v>1401</v>
      </c>
    </row>
    <row r="38" spans="1:10" s="106" customFormat="1" ht="15" customHeight="1">
      <c r="A38" s="343">
        <v>26</v>
      </c>
      <c r="B38" s="146" t="s">
        <v>915</v>
      </c>
      <c r="C38" s="476">
        <v>1</v>
      </c>
      <c r="D38" s="373">
        <v>5</v>
      </c>
      <c r="E38" s="476">
        <v>2512</v>
      </c>
    </row>
    <row r="39" spans="1:10" s="106" customFormat="1" ht="15" customHeight="1">
      <c r="A39" s="343">
        <v>27</v>
      </c>
      <c r="B39" s="146" t="s">
        <v>916</v>
      </c>
      <c r="C39" s="476">
        <v>1</v>
      </c>
      <c r="D39" s="373">
        <v>4</v>
      </c>
      <c r="E39" s="476">
        <v>2938</v>
      </c>
    </row>
    <row r="40" spans="1:10" s="106" customFormat="1" ht="15" customHeight="1">
      <c r="A40" s="343">
        <v>28</v>
      </c>
      <c r="B40" s="146" t="s">
        <v>917</v>
      </c>
      <c r="C40" s="476">
        <v>1</v>
      </c>
      <c r="D40" s="373">
        <v>2</v>
      </c>
      <c r="E40" s="476">
        <v>2602</v>
      </c>
    </row>
    <row r="41" spans="1:10" s="106" customFormat="1" ht="15" customHeight="1">
      <c r="A41" s="335">
        <v>29</v>
      </c>
      <c r="B41" s="330" t="s">
        <v>918</v>
      </c>
      <c r="C41" s="476">
        <v>1</v>
      </c>
      <c r="D41" s="373">
        <v>3</v>
      </c>
      <c r="E41" s="476">
        <v>1474</v>
      </c>
    </row>
    <row r="42" spans="1:10" s="106" customFormat="1" ht="15" customHeight="1">
      <c r="A42" s="335">
        <v>30</v>
      </c>
      <c r="B42" s="330" t="s">
        <v>919</v>
      </c>
      <c r="C42" s="476">
        <v>1</v>
      </c>
      <c r="D42" s="373">
        <v>2</v>
      </c>
      <c r="E42" s="476">
        <v>1424</v>
      </c>
    </row>
    <row r="43" spans="1:10" s="106" customFormat="1" ht="15" customHeight="1">
      <c r="A43" s="335">
        <v>31</v>
      </c>
      <c r="B43" s="330" t="s">
        <v>920</v>
      </c>
      <c r="C43" s="476">
        <v>1</v>
      </c>
      <c r="D43" s="373">
        <v>4</v>
      </c>
      <c r="E43" s="476">
        <v>918</v>
      </c>
    </row>
    <row r="44" spans="1:10" s="106" customFormat="1" ht="15" customHeight="1">
      <c r="A44" s="335">
        <v>32</v>
      </c>
      <c r="B44" s="330" t="s">
        <v>921</v>
      </c>
      <c r="C44" s="476">
        <v>1</v>
      </c>
      <c r="D44" s="373">
        <v>4</v>
      </c>
      <c r="E44" s="476">
        <v>1350</v>
      </c>
    </row>
    <row r="45" spans="1:10" s="106" customFormat="1" ht="15" customHeight="1">
      <c r="A45" s="335">
        <v>33</v>
      </c>
      <c r="B45" s="330" t="s">
        <v>922</v>
      </c>
      <c r="C45" s="476">
        <v>1</v>
      </c>
      <c r="D45" s="373">
        <v>6</v>
      </c>
      <c r="E45" s="476">
        <v>2493</v>
      </c>
    </row>
    <row r="46" spans="1:10" s="106" customFormat="1" ht="15" customHeight="1">
      <c r="A46" s="335">
        <v>34</v>
      </c>
      <c r="B46" s="330" t="s">
        <v>923</v>
      </c>
      <c r="C46" s="476">
        <v>1</v>
      </c>
      <c r="D46" s="373">
        <v>5</v>
      </c>
      <c r="E46" s="476">
        <v>1574</v>
      </c>
    </row>
    <row r="47" spans="1:10" ht="15" customHeight="1">
      <c r="A47" s="335">
        <v>35</v>
      </c>
      <c r="B47" s="330" t="s">
        <v>924</v>
      </c>
      <c r="C47" s="476">
        <v>1</v>
      </c>
      <c r="D47" s="375">
        <v>5</v>
      </c>
      <c r="E47" s="375">
        <v>2605</v>
      </c>
      <c r="G47" s="106"/>
      <c r="H47" s="106"/>
      <c r="I47" s="106"/>
      <c r="J47" s="106"/>
    </row>
    <row r="48" spans="1:10" ht="15" customHeight="1">
      <c r="A48" s="335">
        <v>36</v>
      </c>
      <c r="B48" s="330" t="s">
        <v>925</v>
      </c>
      <c r="C48" s="476">
        <v>1</v>
      </c>
      <c r="D48" s="375">
        <v>4</v>
      </c>
      <c r="E48" s="375">
        <v>2002</v>
      </c>
      <c r="H48" s="106"/>
      <c r="I48" s="106"/>
      <c r="J48" s="106"/>
    </row>
    <row r="49" spans="1:10" ht="15" customHeight="1">
      <c r="A49" s="335">
        <v>37</v>
      </c>
      <c r="B49" s="330" t="s">
        <v>926</v>
      </c>
      <c r="C49" s="476">
        <v>1</v>
      </c>
      <c r="D49" s="375">
        <v>3</v>
      </c>
      <c r="E49" s="375">
        <v>2670</v>
      </c>
      <c r="H49" s="106"/>
      <c r="I49" s="106"/>
      <c r="J49" s="106"/>
    </row>
    <row r="50" spans="1:10" ht="15" customHeight="1">
      <c r="A50" s="335">
        <v>38</v>
      </c>
      <c r="B50" s="330" t="s">
        <v>927</v>
      </c>
      <c r="C50" s="476">
        <v>1</v>
      </c>
      <c r="D50" s="375">
        <v>4</v>
      </c>
      <c r="E50" s="375">
        <v>2453</v>
      </c>
      <c r="H50" s="106"/>
      <c r="I50" s="106"/>
      <c r="J50" s="106"/>
    </row>
    <row r="51" spans="1:10" ht="15" customHeight="1">
      <c r="A51" s="668" t="s">
        <v>14</v>
      </c>
      <c r="B51" s="669"/>
      <c r="C51" s="375">
        <f>SUM(C13:C50)</f>
        <v>38</v>
      </c>
      <c r="D51" s="375">
        <f>SUM(D13:D50)</f>
        <v>123</v>
      </c>
      <c r="E51" s="375">
        <f>SUM(E13:E50)</f>
        <v>101773</v>
      </c>
      <c r="H51" s="106"/>
      <c r="J51" s="106"/>
    </row>
    <row r="52" spans="1:10">
      <c r="E52" s="30"/>
    </row>
    <row r="56" spans="1:10">
      <c r="C56" s="719" t="s">
        <v>885</v>
      </c>
      <c r="D56" s="719"/>
      <c r="E56" s="719"/>
      <c r="F56" s="719"/>
      <c r="G56" s="719"/>
    </row>
    <row r="57" spans="1:10">
      <c r="C57" s="719"/>
      <c r="D57" s="719"/>
      <c r="E57" s="719"/>
      <c r="F57" s="719"/>
      <c r="G57" s="719"/>
    </row>
    <row r="58" spans="1:10">
      <c r="C58" s="719"/>
      <c r="D58" s="719"/>
      <c r="E58" s="719"/>
      <c r="F58" s="719"/>
      <c r="G58" s="719"/>
    </row>
    <row r="59" spans="1:10">
      <c r="C59" s="719"/>
      <c r="D59" s="719"/>
      <c r="E59" s="719"/>
      <c r="F59" s="719"/>
      <c r="G59" s="719"/>
    </row>
  </sheetData>
  <mergeCells count="8">
    <mergeCell ref="C56:G59"/>
    <mergeCell ref="C3:E3"/>
    <mergeCell ref="A5:E5"/>
    <mergeCell ref="C10:E10"/>
    <mergeCell ref="D9:E9"/>
    <mergeCell ref="B10:B11"/>
    <mergeCell ref="A10:A11"/>
    <mergeCell ref="A51:B51"/>
  </mergeCells>
  <printOptions horizontalCentered="1"/>
  <pageMargins left="0.70866141732283472" right="0.70866141732283472" top="0.23622047244094491" bottom="0" header="0.31496062992125984" footer="0.31496062992125984"/>
  <pageSetup paperSize="9" orientation="landscape" r:id="rId1"/>
  <colBreaks count="1" manualBreakCount="1">
    <brk id="5" max="32" man="1"/>
  </colBreaks>
</worksheet>
</file>

<file path=xl/worksheets/sheet31.xml><?xml version="1.0" encoding="utf-8"?>
<worksheet xmlns="http://schemas.openxmlformats.org/spreadsheetml/2006/main" xmlns:r="http://schemas.openxmlformats.org/officeDocument/2006/relationships">
  <sheetPr codeName="Sheet31">
    <pageSetUpPr fitToPage="1"/>
  </sheetPr>
  <dimension ref="A1:K59"/>
  <sheetViews>
    <sheetView topLeftCell="A23" zoomScaleSheetLayoutView="110" workbookViewId="0">
      <selection activeCell="C51" sqref="C51"/>
    </sheetView>
  </sheetViews>
  <sheetFormatPr defaultRowHeight="12.75"/>
  <cols>
    <col min="1" max="1" width="6.28515625" customWidth="1"/>
    <col min="2" max="2" width="19.42578125" customWidth="1"/>
    <col min="3" max="3" width="14.28515625" customWidth="1"/>
    <col min="4" max="4" width="13.5703125" customWidth="1"/>
    <col min="5" max="6" width="12.85546875" customWidth="1"/>
    <col min="7" max="7" width="15.28515625" customWidth="1"/>
    <col min="8" max="8" width="15.42578125" customWidth="1"/>
    <col min="9" max="9" width="13.28515625" customWidth="1"/>
  </cols>
  <sheetData>
    <row r="1" spans="1:10" ht="18">
      <c r="H1" s="852" t="s">
        <v>659</v>
      </c>
      <c r="I1" s="852"/>
    </row>
    <row r="2" spans="1:10" ht="18">
      <c r="C2" s="772" t="s">
        <v>0</v>
      </c>
      <c r="D2" s="772"/>
      <c r="E2" s="772"/>
      <c r="F2" s="772"/>
      <c r="G2" s="772"/>
      <c r="H2" s="344"/>
      <c r="I2" s="214"/>
      <c r="J2" s="214"/>
    </row>
    <row r="3" spans="1:10" ht="21">
      <c r="B3" s="773" t="s">
        <v>734</v>
      </c>
      <c r="C3" s="773"/>
      <c r="D3" s="773"/>
      <c r="E3" s="773"/>
      <c r="F3" s="773"/>
      <c r="G3" s="773"/>
      <c r="H3" s="215"/>
      <c r="I3" s="215"/>
      <c r="J3" s="215"/>
    </row>
    <row r="4" spans="1:10" ht="21">
      <c r="C4" s="341"/>
      <c r="D4" s="341"/>
      <c r="E4" s="341"/>
      <c r="F4" s="341"/>
      <c r="G4" s="341"/>
      <c r="H4" s="341"/>
      <c r="I4" s="215"/>
      <c r="J4" s="215"/>
    </row>
    <row r="5" spans="1:10" ht="20.25" customHeight="1">
      <c r="C5" s="853" t="s">
        <v>809</v>
      </c>
      <c r="D5" s="853"/>
      <c r="E5" s="853"/>
      <c r="F5" s="853"/>
      <c r="G5" s="853"/>
      <c r="H5" s="853"/>
    </row>
    <row r="6" spans="1:10" ht="20.25" customHeight="1">
      <c r="A6" t="s">
        <v>928</v>
      </c>
      <c r="C6" s="219"/>
      <c r="D6" s="219"/>
      <c r="E6" s="219"/>
      <c r="F6" s="219"/>
      <c r="G6" s="775" t="s">
        <v>1132</v>
      </c>
      <c r="H6" s="775"/>
      <c r="I6" s="775"/>
    </row>
    <row r="7" spans="1:10" ht="15" customHeight="1">
      <c r="A7" s="844" t="s">
        <v>68</v>
      </c>
      <c r="B7" s="845" t="s">
        <v>31</v>
      </c>
      <c r="C7" s="845" t="s">
        <v>400</v>
      </c>
      <c r="D7" s="845" t="s">
        <v>380</v>
      </c>
      <c r="E7" s="848" t="s">
        <v>379</v>
      </c>
      <c r="F7" s="849"/>
      <c r="G7" s="850"/>
      <c r="H7" s="845" t="s">
        <v>720</v>
      </c>
      <c r="I7" s="845" t="s">
        <v>404</v>
      </c>
    </row>
    <row r="8" spans="1:10" ht="12.75" customHeight="1">
      <c r="A8" s="844"/>
      <c r="B8" s="846"/>
      <c r="C8" s="846"/>
      <c r="D8" s="846"/>
      <c r="E8" s="845" t="s">
        <v>401</v>
      </c>
      <c r="F8" s="845" t="s">
        <v>402</v>
      </c>
      <c r="G8" s="845" t="s">
        <v>403</v>
      </c>
      <c r="H8" s="846"/>
      <c r="I8" s="846"/>
    </row>
    <row r="9" spans="1:10" ht="20.25" customHeight="1">
      <c r="A9" s="844"/>
      <c r="B9" s="846"/>
      <c r="C9" s="846"/>
      <c r="D9" s="846"/>
      <c r="E9" s="846"/>
      <c r="F9" s="846"/>
      <c r="G9" s="846"/>
      <c r="H9" s="846"/>
      <c r="I9" s="846"/>
    </row>
    <row r="10" spans="1:10" ht="63.75" customHeight="1">
      <c r="A10" s="844"/>
      <c r="B10" s="847"/>
      <c r="C10" s="847"/>
      <c r="D10" s="847"/>
      <c r="E10" s="847"/>
      <c r="F10" s="847"/>
      <c r="G10" s="847"/>
      <c r="H10" s="847"/>
      <c r="I10" s="847"/>
    </row>
    <row r="11" spans="1:10" ht="15">
      <c r="A11" s="221">
        <v>1</v>
      </c>
      <c r="B11" s="221">
        <v>2</v>
      </c>
      <c r="C11" s="222">
        <v>3</v>
      </c>
      <c r="D11" s="221">
        <v>4</v>
      </c>
      <c r="E11" s="221">
        <v>5</v>
      </c>
      <c r="F11" s="222">
        <v>6</v>
      </c>
      <c r="G11" s="221">
        <v>7</v>
      </c>
      <c r="H11" s="221">
        <v>8</v>
      </c>
      <c r="I11" s="222">
        <v>9</v>
      </c>
    </row>
    <row r="12" spans="1:10">
      <c r="A12" s="349">
        <v>1</v>
      </c>
      <c r="B12" s="146" t="s">
        <v>890</v>
      </c>
      <c r="C12" s="851" t="s">
        <v>985</v>
      </c>
      <c r="D12" s="851"/>
      <c r="E12" s="851"/>
      <c r="F12" s="851"/>
      <c r="G12" s="851"/>
      <c r="H12" s="851"/>
      <c r="I12" s="851"/>
    </row>
    <row r="13" spans="1:10">
      <c r="A13" s="349">
        <v>2</v>
      </c>
      <c r="B13" s="146" t="s">
        <v>891</v>
      </c>
      <c r="C13" s="851"/>
      <c r="D13" s="851"/>
      <c r="E13" s="851"/>
      <c r="F13" s="851"/>
      <c r="G13" s="851"/>
      <c r="H13" s="851"/>
      <c r="I13" s="851"/>
    </row>
    <row r="14" spans="1:10">
      <c r="A14" s="349">
        <v>3</v>
      </c>
      <c r="B14" s="146" t="s">
        <v>892</v>
      </c>
      <c r="C14" s="851"/>
      <c r="D14" s="851"/>
      <c r="E14" s="851"/>
      <c r="F14" s="851"/>
      <c r="G14" s="851"/>
      <c r="H14" s="851"/>
      <c r="I14" s="851"/>
    </row>
    <row r="15" spans="1:10">
      <c r="A15" s="349">
        <v>4</v>
      </c>
      <c r="B15" s="146" t="s">
        <v>893</v>
      </c>
      <c r="C15" s="851"/>
      <c r="D15" s="851"/>
      <c r="E15" s="851"/>
      <c r="F15" s="851"/>
      <c r="G15" s="851"/>
      <c r="H15" s="851"/>
      <c r="I15" s="851"/>
    </row>
    <row r="16" spans="1:10">
      <c r="A16" s="349">
        <v>5</v>
      </c>
      <c r="B16" s="146" t="s">
        <v>894</v>
      </c>
      <c r="C16" s="851"/>
      <c r="D16" s="851"/>
      <c r="E16" s="851"/>
      <c r="F16" s="851"/>
      <c r="G16" s="851"/>
      <c r="H16" s="851"/>
      <c r="I16" s="851"/>
    </row>
    <row r="17" spans="1:9">
      <c r="A17" s="349">
        <v>6</v>
      </c>
      <c r="B17" s="146" t="s">
        <v>895</v>
      </c>
      <c r="C17" s="851"/>
      <c r="D17" s="851"/>
      <c r="E17" s="851"/>
      <c r="F17" s="851"/>
      <c r="G17" s="851"/>
      <c r="H17" s="851"/>
      <c r="I17" s="851"/>
    </row>
    <row r="18" spans="1:9">
      <c r="A18" s="349">
        <v>7</v>
      </c>
      <c r="B18" s="146" t="s">
        <v>896</v>
      </c>
      <c r="C18" s="851"/>
      <c r="D18" s="851"/>
      <c r="E18" s="851"/>
      <c r="F18" s="851"/>
      <c r="G18" s="851"/>
      <c r="H18" s="851"/>
      <c r="I18" s="851"/>
    </row>
    <row r="19" spans="1:9">
      <c r="A19" s="349">
        <v>8</v>
      </c>
      <c r="B19" s="146" t="s">
        <v>897</v>
      </c>
      <c r="C19" s="851"/>
      <c r="D19" s="851"/>
      <c r="E19" s="851"/>
      <c r="F19" s="851"/>
      <c r="G19" s="851"/>
      <c r="H19" s="851"/>
      <c r="I19" s="851"/>
    </row>
    <row r="20" spans="1:9">
      <c r="A20" s="349">
        <v>9</v>
      </c>
      <c r="B20" s="146" t="s">
        <v>898</v>
      </c>
      <c r="C20" s="851"/>
      <c r="D20" s="851"/>
      <c r="E20" s="851"/>
      <c r="F20" s="851"/>
      <c r="G20" s="851"/>
      <c r="H20" s="851"/>
      <c r="I20" s="851"/>
    </row>
    <row r="21" spans="1:9">
      <c r="A21" s="349">
        <v>10</v>
      </c>
      <c r="B21" s="146" t="s">
        <v>899</v>
      </c>
      <c r="C21" s="851"/>
      <c r="D21" s="851"/>
      <c r="E21" s="851"/>
      <c r="F21" s="851"/>
      <c r="G21" s="851"/>
      <c r="H21" s="851"/>
      <c r="I21" s="851"/>
    </row>
    <row r="22" spans="1:9">
      <c r="A22" s="349">
        <v>11</v>
      </c>
      <c r="B22" s="146" t="s">
        <v>900</v>
      </c>
      <c r="C22" s="851"/>
      <c r="D22" s="851"/>
      <c r="E22" s="851"/>
      <c r="F22" s="851"/>
      <c r="G22" s="851"/>
      <c r="H22" s="851"/>
      <c r="I22" s="851"/>
    </row>
    <row r="23" spans="1:9">
      <c r="A23" s="349">
        <v>12</v>
      </c>
      <c r="B23" s="146" t="s">
        <v>901</v>
      </c>
      <c r="C23" s="851"/>
      <c r="D23" s="851"/>
      <c r="E23" s="851"/>
      <c r="F23" s="851"/>
      <c r="G23" s="851"/>
      <c r="H23" s="851"/>
      <c r="I23" s="851"/>
    </row>
    <row r="24" spans="1:9">
      <c r="A24" s="349">
        <v>13</v>
      </c>
      <c r="B24" s="146" t="s">
        <v>902</v>
      </c>
      <c r="C24" s="851"/>
      <c r="D24" s="851"/>
      <c r="E24" s="851"/>
      <c r="F24" s="851"/>
      <c r="G24" s="851"/>
      <c r="H24" s="851"/>
      <c r="I24" s="851"/>
    </row>
    <row r="25" spans="1:9">
      <c r="A25" s="349">
        <v>14</v>
      </c>
      <c r="B25" s="146" t="s">
        <v>903</v>
      </c>
      <c r="C25" s="851"/>
      <c r="D25" s="851"/>
      <c r="E25" s="851"/>
      <c r="F25" s="851"/>
      <c r="G25" s="851"/>
      <c r="H25" s="851"/>
      <c r="I25" s="851"/>
    </row>
    <row r="26" spans="1:9">
      <c r="A26" s="349">
        <v>15</v>
      </c>
      <c r="B26" s="146" t="s">
        <v>904</v>
      </c>
      <c r="C26" s="851"/>
      <c r="D26" s="851"/>
      <c r="E26" s="851"/>
      <c r="F26" s="851"/>
      <c r="G26" s="851"/>
      <c r="H26" s="851"/>
      <c r="I26" s="851"/>
    </row>
    <row r="27" spans="1:9">
      <c r="A27" s="349">
        <v>16</v>
      </c>
      <c r="B27" s="146" t="s">
        <v>905</v>
      </c>
      <c r="C27" s="851"/>
      <c r="D27" s="851"/>
      <c r="E27" s="851"/>
      <c r="F27" s="851"/>
      <c r="G27" s="851"/>
      <c r="H27" s="851"/>
      <c r="I27" s="851"/>
    </row>
    <row r="28" spans="1:9">
      <c r="A28" s="349">
        <v>17</v>
      </c>
      <c r="B28" s="146" t="s">
        <v>906</v>
      </c>
      <c r="C28" s="851"/>
      <c r="D28" s="851"/>
      <c r="E28" s="851"/>
      <c r="F28" s="851"/>
      <c r="G28" s="851"/>
      <c r="H28" s="851"/>
      <c r="I28" s="851"/>
    </row>
    <row r="29" spans="1:9">
      <c r="A29" s="349">
        <v>18</v>
      </c>
      <c r="B29" s="146" t="s">
        <v>907</v>
      </c>
      <c r="C29" s="851"/>
      <c r="D29" s="851"/>
      <c r="E29" s="851"/>
      <c r="F29" s="851"/>
      <c r="G29" s="851"/>
      <c r="H29" s="851"/>
      <c r="I29" s="851"/>
    </row>
    <row r="30" spans="1:9">
      <c r="A30" s="349">
        <v>19</v>
      </c>
      <c r="B30" s="146" t="s">
        <v>908</v>
      </c>
      <c r="C30" s="851"/>
      <c r="D30" s="851"/>
      <c r="E30" s="851"/>
      <c r="F30" s="851"/>
      <c r="G30" s="851"/>
      <c r="H30" s="851"/>
      <c r="I30" s="851"/>
    </row>
    <row r="31" spans="1:9" ht="13.5" customHeight="1">
      <c r="A31" s="349">
        <v>20</v>
      </c>
      <c r="B31" s="146" t="s">
        <v>909</v>
      </c>
      <c r="C31" s="851"/>
      <c r="D31" s="851"/>
      <c r="E31" s="851"/>
      <c r="F31" s="851"/>
      <c r="G31" s="851"/>
      <c r="H31" s="851"/>
      <c r="I31" s="851"/>
    </row>
    <row r="32" spans="1:9">
      <c r="A32" s="349">
        <v>21</v>
      </c>
      <c r="B32" s="146" t="s">
        <v>910</v>
      </c>
      <c r="C32" s="851"/>
      <c r="D32" s="851"/>
      <c r="E32" s="851"/>
      <c r="F32" s="851"/>
      <c r="G32" s="851"/>
      <c r="H32" s="851"/>
      <c r="I32" s="851"/>
    </row>
    <row r="33" spans="1:9">
      <c r="A33" s="349">
        <v>22</v>
      </c>
      <c r="B33" s="146" t="s">
        <v>911</v>
      </c>
      <c r="C33" s="851"/>
      <c r="D33" s="851"/>
      <c r="E33" s="851"/>
      <c r="F33" s="851"/>
      <c r="G33" s="851"/>
      <c r="H33" s="851"/>
      <c r="I33" s="851"/>
    </row>
    <row r="34" spans="1:9">
      <c r="A34" s="349">
        <v>23</v>
      </c>
      <c r="B34" s="146" t="s">
        <v>912</v>
      </c>
      <c r="C34" s="851"/>
      <c r="D34" s="851"/>
      <c r="E34" s="851"/>
      <c r="F34" s="851"/>
      <c r="G34" s="851"/>
      <c r="H34" s="851"/>
      <c r="I34" s="851"/>
    </row>
    <row r="35" spans="1:9">
      <c r="A35" s="349">
        <v>24</v>
      </c>
      <c r="B35" s="146" t="s">
        <v>913</v>
      </c>
      <c r="C35" s="851"/>
      <c r="D35" s="851"/>
      <c r="E35" s="851"/>
      <c r="F35" s="851"/>
      <c r="G35" s="851"/>
      <c r="H35" s="851"/>
      <c r="I35" s="851"/>
    </row>
    <row r="36" spans="1:9">
      <c r="A36" s="349">
        <v>25</v>
      </c>
      <c r="B36" s="146" t="s">
        <v>914</v>
      </c>
      <c r="C36" s="851"/>
      <c r="D36" s="851"/>
      <c r="E36" s="851"/>
      <c r="F36" s="851"/>
      <c r="G36" s="851"/>
      <c r="H36" s="851"/>
      <c r="I36" s="851"/>
    </row>
    <row r="37" spans="1:9">
      <c r="A37" s="349">
        <v>26</v>
      </c>
      <c r="B37" s="146" t="s">
        <v>915</v>
      </c>
      <c r="C37" s="851"/>
      <c r="D37" s="851"/>
      <c r="E37" s="851"/>
      <c r="F37" s="851"/>
      <c r="G37" s="851"/>
      <c r="H37" s="851"/>
      <c r="I37" s="851"/>
    </row>
    <row r="38" spans="1:9">
      <c r="A38" s="349">
        <v>27</v>
      </c>
      <c r="B38" s="146" t="s">
        <v>916</v>
      </c>
      <c r="C38" s="851"/>
      <c r="D38" s="851"/>
      <c r="E38" s="851"/>
      <c r="F38" s="851"/>
      <c r="G38" s="851"/>
      <c r="H38" s="851"/>
      <c r="I38" s="851"/>
    </row>
    <row r="39" spans="1:9">
      <c r="A39" s="349">
        <v>28</v>
      </c>
      <c r="B39" s="146" t="s">
        <v>917</v>
      </c>
      <c r="C39" s="851"/>
      <c r="D39" s="851"/>
      <c r="E39" s="851"/>
      <c r="F39" s="851"/>
      <c r="G39" s="851"/>
      <c r="H39" s="851"/>
      <c r="I39" s="851"/>
    </row>
    <row r="40" spans="1:9">
      <c r="A40" s="346">
        <v>29</v>
      </c>
      <c r="B40" s="330" t="s">
        <v>918</v>
      </c>
      <c r="C40" s="851"/>
      <c r="D40" s="851"/>
      <c r="E40" s="851"/>
      <c r="F40" s="851"/>
      <c r="G40" s="851"/>
      <c r="H40" s="851"/>
      <c r="I40" s="851"/>
    </row>
    <row r="41" spans="1:9">
      <c r="A41" s="346">
        <v>30</v>
      </c>
      <c r="B41" s="330" t="s">
        <v>919</v>
      </c>
      <c r="C41" s="851"/>
      <c r="D41" s="851"/>
      <c r="E41" s="851"/>
      <c r="F41" s="851"/>
      <c r="G41" s="851"/>
      <c r="H41" s="851"/>
      <c r="I41" s="851"/>
    </row>
    <row r="42" spans="1:9">
      <c r="A42" s="346">
        <v>31</v>
      </c>
      <c r="B42" s="330" t="s">
        <v>920</v>
      </c>
      <c r="C42" s="851"/>
      <c r="D42" s="851"/>
      <c r="E42" s="851"/>
      <c r="F42" s="851"/>
      <c r="G42" s="851"/>
      <c r="H42" s="851"/>
      <c r="I42" s="851"/>
    </row>
    <row r="43" spans="1:9">
      <c r="A43" s="346">
        <v>32</v>
      </c>
      <c r="B43" s="330" t="s">
        <v>921</v>
      </c>
      <c r="C43" s="851"/>
      <c r="D43" s="851"/>
      <c r="E43" s="851"/>
      <c r="F43" s="851"/>
      <c r="G43" s="851"/>
      <c r="H43" s="851"/>
      <c r="I43" s="851"/>
    </row>
    <row r="44" spans="1:9">
      <c r="A44" s="346">
        <v>33</v>
      </c>
      <c r="B44" s="330" t="s">
        <v>922</v>
      </c>
      <c r="C44" s="851"/>
      <c r="D44" s="851"/>
      <c r="E44" s="851"/>
      <c r="F44" s="851"/>
      <c r="G44" s="851"/>
      <c r="H44" s="851"/>
      <c r="I44" s="851"/>
    </row>
    <row r="45" spans="1:9">
      <c r="A45" s="346">
        <v>34</v>
      </c>
      <c r="B45" s="330" t="s">
        <v>923</v>
      </c>
      <c r="C45" s="851"/>
      <c r="D45" s="851"/>
      <c r="E45" s="851"/>
      <c r="F45" s="851"/>
      <c r="G45" s="851"/>
      <c r="H45" s="851"/>
      <c r="I45" s="851"/>
    </row>
    <row r="46" spans="1:9">
      <c r="A46" s="346">
        <v>35</v>
      </c>
      <c r="B46" s="330" t="s">
        <v>924</v>
      </c>
      <c r="C46" s="851"/>
      <c r="D46" s="851"/>
      <c r="E46" s="851"/>
      <c r="F46" s="851"/>
      <c r="G46" s="851"/>
      <c r="H46" s="851"/>
      <c r="I46" s="851"/>
    </row>
    <row r="47" spans="1:9">
      <c r="A47" s="346">
        <v>36</v>
      </c>
      <c r="B47" s="330" t="s">
        <v>925</v>
      </c>
      <c r="C47" s="851"/>
      <c r="D47" s="851"/>
      <c r="E47" s="851"/>
      <c r="F47" s="851"/>
      <c r="G47" s="851"/>
      <c r="H47" s="851"/>
      <c r="I47" s="851"/>
    </row>
    <row r="48" spans="1:9">
      <c r="A48" s="346">
        <v>37</v>
      </c>
      <c r="B48" s="330" t="s">
        <v>926</v>
      </c>
      <c r="C48" s="851"/>
      <c r="D48" s="851"/>
      <c r="E48" s="851"/>
      <c r="F48" s="851"/>
      <c r="G48" s="851"/>
      <c r="H48" s="851"/>
      <c r="I48" s="851"/>
    </row>
    <row r="49" spans="1:11">
      <c r="A49" s="346">
        <v>38</v>
      </c>
      <c r="B49" s="330" t="s">
        <v>927</v>
      </c>
      <c r="C49" s="851"/>
      <c r="D49" s="851"/>
      <c r="E49" s="851"/>
      <c r="F49" s="851"/>
      <c r="G49" s="851"/>
      <c r="H49" s="851"/>
      <c r="I49" s="851"/>
    </row>
    <row r="50" spans="1:11">
      <c r="A50" s="668" t="s">
        <v>14</v>
      </c>
      <c r="B50" s="669"/>
      <c r="C50" s="851"/>
      <c r="D50" s="851"/>
      <c r="E50" s="851"/>
      <c r="F50" s="851"/>
      <c r="G50" s="851"/>
      <c r="H50" s="851"/>
      <c r="I50" s="851"/>
    </row>
    <row r="55" spans="1:11" ht="13.15" customHeight="1">
      <c r="G55" s="719" t="s">
        <v>885</v>
      </c>
      <c r="H55" s="719"/>
      <c r="I55" s="719"/>
      <c r="J55" s="350"/>
      <c r="K55" s="350"/>
    </row>
    <row r="56" spans="1:11" ht="13.15" customHeight="1">
      <c r="G56" s="719"/>
      <c r="H56" s="719"/>
      <c r="I56" s="719"/>
      <c r="J56" s="350"/>
      <c r="K56" s="350"/>
    </row>
    <row r="57" spans="1:11" ht="13.15" customHeight="1">
      <c r="G57" s="719"/>
      <c r="H57" s="719"/>
      <c r="I57" s="719"/>
      <c r="J57" s="350"/>
      <c r="K57" s="350"/>
    </row>
    <row r="58" spans="1:11" ht="13.15" customHeight="1">
      <c r="G58" s="719"/>
      <c r="H58" s="719"/>
      <c r="I58" s="719"/>
      <c r="J58" s="350"/>
      <c r="K58" s="350"/>
    </row>
    <row r="59" spans="1:11">
      <c r="G59" s="719"/>
      <c r="H59" s="719"/>
      <c r="I59" s="719"/>
    </row>
  </sheetData>
  <mergeCells count="18">
    <mergeCell ref="H1:I1"/>
    <mergeCell ref="C5:H5"/>
    <mergeCell ref="D7:D10"/>
    <mergeCell ref="C2:G2"/>
    <mergeCell ref="B3:G3"/>
    <mergeCell ref="I7:I10"/>
    <mergeCell ref="E8:E10"/>
    <mergeCell ref="F8:F10"/>
    <mergeCell ref="G6:I6"/>
    <mergeCell ref="G55:I59"/>
    <mergeCell ref="A7:A10"/>
    <mergeCell ref="G8:G10"/>
    <mergeCell ref="H7:H10"/>
    <mergeCell ref="B7:B10"/>
    <mergeCell ref="C7:C10"/>
    <mergeCell ref="E7:G7"/>
    <mergeCell ref="C12:I50"/>
    <mergeCell ref="A50:B50"/>
  </mergeCells>
  <printOptions horizontalCentered="1"/>
  <pageMargins left="0.70866141732283472" right="0.70866141732283472" top="0.23622047244094491" bottom="0"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sheetPr codeName="Sheet32">
    <pageSetUpPr fitToPage="1"/>
  </sheetPr>
  <dimension ref="A1:J57"/>
  <sheetViews>
    <sheetView topLeftCell="A20" zoomScaleSheetLayoutView="120" workbookViewId="0">
      <selection activeCell="C48" sqref="C48"/>
    </sheetView>
  </sheetViews>
  <sheetFormatPr defaultRowHeight="12.75"/>
  <cols>
    <col min="1" max="1" width="5.7109375" customWidth="1"/>
    <col min="2" max="2" width="14" customWidth="1"/>
    <col min="6" max="6" width="11.5703125" customWidth="1"/>
    <col min="7" max="7" width="10.42578125" customWidth="1"/>
    <col min="8" max="8" width="20.28515625" customWidth="1"/>
    <col min="9" max="9" width="10.42578125" customWidth="1"/>
    <col min="10" max="10" width="22.85546875" customWidth="1"/>
  </cols>
  <sheetData>
    <row r="1" spans="1:10" ht="18">
      <c r="A1" s="772" t="s">
        <v>0</v>
      </c>
      <c r="B1" s="772"/>
      <c r="C1" s="772"/>
      <c r="D1" s="772"/>
      <c r="E1" s="772"/>
      <c r="F1" s="772"/>
      <c r="G1" s="772"/>
      <c r="H1" s="772"/>
      <c r="I1" s="214"/>
      <c r="J1" s="272" t="s">
        <v>539</v>
      </c>
    </row>
    <row r="2" spans="1:10" ht="21">
      <c r="A2" s="773" t="s">
        <v>734</v>
      </c>
      <c r="B2" s="773"/>
      <c r="C2" s="773"/>
      <c r="D2" s="773"/>
      <c r="E2" s="773"/>
      <c r="F2" s="773"/>
      <c r="G2" s="773"/>
      <c r="H2" s="773"/>
      <c r="I2" s="773"/>
      <c r="J2" s="773"/>
    </row>
    <row r="3" spans="1:10" ht="15">
      <c r="A3" s="189"/>
      <c r="B3" s="189"/>
      <c r="C3" s="189"/>
      <c r="D3" s="189"/>
      <c r="E3" s="189"/>
      <c r="F3" s="189"/>
      <c r="G3" s="189"/>
      <c r="H3" s="189"/>
      <c r="I3" s="189"/>
    </row>
    <row r="4" spans="1:10" ht="18">
      <c r="A4" s="772" t="s">
        <v>538</v>
      </c>
      <c r="B4" s="772"/>
      <c r="C4" s="772"/>
      <c r="D4" s="772"/>
      <c r="E4" s="772"/>
      <c r="F4" s="772"/>
      <c r="G4" s="772"/>
      <c r="H4" s="772"/>
      <c r="I4" s="772"/>
    </row>
    <row r="5" spans="1:10" ht="15">
      <c r="A5" s="190" t="s">
        <v>928</v>
      </c>
      <c r="B5" s="190"/>
      <c r="C5" s="190"/>
      <c r="D5" s="190"/>
      <c r="E5" s="190"/>
      <c r="F5" s="190"/>
      <c r="G5" s="190"/>
      <c r="H5" s="190"/>
      <c r="I5" s="854" t="s">
        <v>1132</v>
      </c>
      <c r="J5" s="855"/>
    </row>
    <row r="6" spans="1:10" ht="25.5" customHeight="1">
      <c r="A6" s="858" t="s">
        <v>2</v>
      </c>
      <c r="B6" s="858" t="s">
        <v>381</v>
      </c>
      <c r="C6" s="688" t="s">
        <v>382</v>
      </c>
      <c r="D6" s="688"/>
      <c r="E6" s="688"/>
      <c r="F6" s="859" t="s">
        <v>385</v>
      </c>
      <c r="G6" s="860"/>
      <c r="H6" s="860"/>
      <c r="I6" s="861"/>
      <c r="J6" s="856" t="s">
        <v>389</v>
      </c>
    </row>
    <row r="7" spans="1:10" ht="63" customHeight="1">
      <c r="A7" s="858"/>
      <c r="B7" s="858"/>
      <c r="C7" s="5" t="s">
        <v>94</v>
      </c>
      <c r="D7" s="5" t="s">
        <v>383</v>
      </c>
      <c r="E7" s="5" t="s">
        <v>384</v>
      </c>
      <c r="F7" s="217" t="s">
        <v>386</v>
      </c>
      <c r="G7" s="217" t="s">
        <v>387</v>
      </c>
      <c r="H7" s="217" t="s">
        <v>388</v>
      </c>
      <c r="I7" s="217" t="s">
        <v>41</v>
      </c>
      <c r="J7" s="857"/>
    </row>
    <row r="8" spans="1:10" ht="15">
      <c r="A8" s="193" t="s">
        <v>250</v>
      </c>
      <c r="B8" s="193" t="s">
        <v>251</v>
      </c>
      <c r="C8" s="193" t="s">
        <v>252</v>
      </c>
      <c r="D8" s="193" t="s">
        <v>253</v>
      </c>
      <c r="E8" s="193" t="s">
        <v>254</v>
      </c>
      <c r="F8" s="193" t="s">
        <v>257</v>
      </c>
      <c r="G8" s="193" t="s">
        <v>275</v>
      </c>
      <c r="H8" s="193" t="s">
        <v>276</v>
      </c>
      <c r="I8" s="193" t="s">
        <v>277</v>
      </c>
      <c r="J8" s="193" t="s">
        <v>305</v>
      </c>
    </row>
    <row r="9" spans="1:10">
      <c r="A9" s="343">
        <v>1</v>
      </c>
      <c r="B9" s="146" t="s">
        <v>890</v>
      </c>
      <c r="C9" s="862" t="s">
        <v>986</v>
      </c>
      <c r="D9" s="863"/>
      <c r="E9" s="863"/>
      <c r="F9" s="863"/>
      <c r="G9" s="863"/>
      <c r="H9" s="863"/>
      <c r="I9" s="863"/>
      <c r="J9" s="864"/>
    </row>
    <row r="10" spans="1:10">
      <c r="A10" s="343">
        <v>2</v>
      </c>
      <c r="B10" s="146" t="s">
        <v>891</v>
      </c>
      <c r="C10" s="865"/>
      <c r="D10" s="866"/>
      <c r="E10" s="866"/>
      <c r="F10" s="866"/>
      <c r="G10" s="866"/>
      <c r="H10" s="866"/>
      <c r="I10" s="866"/>
      <c r="J10" s="867"/>
    </row>
    <row r="11" spans="1:10">
      <c r="A11" s="343">
        <v>3</v>
      </c>
      <c r="B11" s="146" t="s">
        <v>892</v>
      </c>
      <c r="C11" s="865"/>
      <c r="D11" s="866"/>
      <c r="E11" s="866"/>
      <c r="F11" s="866"/>
      <c r="G11" s="866"/>
      <c r="H11" s="866"/>
      <c r="I11" s="866"/>
      <c r="J11" s="867"/>
    </row>
    <row r="12" spans="1:10">
      <c r="A12" s="343">
        <v>4</v>
      </c>
      <c r="B12" s="146" t="s">
        <v>893</v>
      </c>
      <c r="C12" s="865"/>
      <c r="D12" s="866"/>
      <c r="E12" s="866"/>
      <c r="F12" s="866"/>
      <c r="G12" s="866"/>
      <c r="H12" s="866"/>
      <c r="I12" s="866"/>
      <c r="J12" s="867"/>
    </row>
    <row r="13" spans="1:10">
      <c r="A13" s="343">
        <v>5</v>
      </c>
      <c r="B13" s="146" t="s">
        <v>894</v>
      </c>
      <c r="C13" s="865"/>
      <c r="D13" s="866"/>
      <c r="E13" s="866"/>
      <c r="F13" s="866"/>
      <c r="G13" s="866"/>
      <c r="H13" s="866"/>
      <c r="I13" s="866"/>
      <c r="J13" s="867"/>
    </row>
    <row r="14" spans="1:10">
      <c r="A14" s="343">
        <v>6</v>
      </c>
      <c r="B14" s="146" t="s">
        <v>895</v>
      </c>
      <c r="C14" s="865"/>
      <c r="D14" s="866"/>
      <c r="E14" s="866"/>
      <c r="F14" s="866"/>
      <c r="G14" s="866"/>
      <c r="H14" s="866"/>
      <c r="I14" s="866"/>
      <c r="J14" s="867"/>
    </row>
    <row r="15" spans="1:10">
      <c r="A15" s="343">
        <v>7</v>
      </c>
      <c r="B15" s="146" t="s">
        <v>896</v>
      </c>
      <c r="C15" s="865"/>
      <c r="D15" s="866"/>
      <c r="E15" s="866"/>
      <c r="F15" s="866"/>
      <c r="G15" s="866"/>
      <c r="H15" s="866"/>
      <c r="I15" s="866"/>
      <c r="J15" s="867"/>
    </row>
    <row r="16" spans="1:10">
      <c r="A16" s="343">
        <v>8</v>
      </c>
      <c r="B16" s="146" t="s">
        <v>897</v>
      </c>
      <c r="C16" s="865"/>
      <c r="D16" s="866"/>
      <c r="E16" s="866"/>
      <c r="F16" s="866"/>
      <c r="G16" s="866"/>
      <c r="H16" s="866"/>
      <c r="I16" s="866"/>
      <c r="J16" s="867"/>
    </row>
    <row r="17" spans="1:10">
      <c r="A17" s="343">
        <v>9</v>
      </c>
      <c r="B17" s="146" t="s">
        <v>898</v>
      </c>
      <c r="C17" s="865"/>
      <c r="D17" s="866"/>
      <c r="E17" s="866"/>
      <c r="F17" s="866"/>
      <c r="G17" s="866"/>
      <c r="H17" s="866"/>
      <c r="I17" s="866"/>
      <c r="J17" s="867"/>
    </row>
    <row r="18" spans="1:10">
      <c r="A18" s="343">
        <v>10</v>
      </c>
      <c r="B18" s="146" t="s">
        <v>899</v>
      </c>
      <c r="C18" s="865"/>
      <c r="D18" s="866"/>
      <c r="E18" s="866"/>
      <c r="F18" s="866"/>
      <c r="G18" s="866"/>
      <c r="H18" s="866"/>
      <c r="I18" s="866"/>
      <c r="J18" s="867"/>
    </row>
    <row r="19" spans="1:10">
      <c r="A19" s="343">
        <v>11</v>
      </c>
      <c r="B19" s="146" t="s">
        <v>900</v>
      </c>
      <c r="C19" s="865"/>
      <c r="D19" s="866"/>
      <c r="E19" s="866"/>
      <c r="F19" s="866"/>
      <c r="G19" s="866"/>
      <c r="H19" s="866"/>
      <c r="I19" s="866"/>
      <c r="J19" s="867"/>
    </row>
    <row r="20" spans="1:10">
      <c r="A20" s="343">
        <v>12</v>
      </c>
      <c r="B20" s="146" t="s">
        <v>901</v>
      </c>
      <c r="C20" s="865"/>
      <c r="D20" s="866"/>
      <c r="E20" s="866"/>
      <c r="F20" s="866"/>
      <c r="G20" s="866"/>
      <c r="H20" s="866"/>
      <c r="I20" s="866"/>
      <c r="J20" s="867"/>
    </row>
    <row r="21" spans="1:10">
      <c r="A21" s="343">
        <v>13</v>
      </c>
      <c r="B21" s="146" t="s">
        <v>902</v>
      </c>
      <c r="C21" s="865"/>
      <c r="D21" s="866"/>
      <c r="E21" s="866"/>
      <c r="F21" s="866"/>
      <c r="G21" s="866"/>
      <c r="H21" s="866"/>
      <c r="I21" s="866"/>
      <c r="J21" s="867"/>
    </row>
    <row r="22" spans="1:10">
      <c r="A22" s="343">
        <v>14</v>
      </c>
      <c r="B22" s="146" t="s">
        <v>903</v>
      </c>
      <c r="C22" s="865"/>
      <c r="D22" s="866"/>
      <c r="E22" s="866"/>
      <c r="F22" s="866"/>
      <c r="G22" s="866"/>
      <c r="H22" s="866"/>
      <c r="I22" s="866"/>
      <c r="J22" s="867"/>
    </row>
    <row r="23" spans="1:10">
      <c r="A23" s="343">
        <v>15</v>
      </c>
      <c r="B23" s="146" t="s">
        <v>904</v>
      </c>
      <c r="C23" s="865"/>
      <c r="D23" s="866"/>
      <c r="E23" s="866"/>
      <c r="F23" s="866"/>
      <c r="G23" s="866"/>
      <c r="H23" s="866"/>
      <c r="I23" s="866"/>
      <c r="J23" s="867"/>
    </row>
    <row r="24" spans="1:10">
      <c r="A24" s="343">
        <v>16</v>
      </c>
      <c r="B24" s="146" t="s">
        <v>905</v>
      </c>
      <c r="C24" s="865"/>
      <c r="D24" s="866"/>
      <c r="E24" s="866"/>
      <c r="F24" s="866"/>
      <c r="G24" s="866"/>
      <c r="H24" s="866"/>
      <c r="I24" s="866"/>
      <c r="J24" s="867"/>
    </row>
    <row r="25" spans="1:10">
      <c r="A25" s="343">
        <v>17</v>
      </c>
      <c r="B25" s="146" t="s">
        <v>906</v>
      </c>
      <c r="C25" s="865"/>
      <c r="D25" s="866"/>
      <c r="E25" s="866"/>
      <c r="F25" s="866"/>
      <c r="G25" s="866"/>
      <c r="H25" s="866"/>
      <c r="I25" s="866"/>
      <c r="J25" s="867"/>
    </row>
    <row r="26" spans="1:10">
      <c r="A26" s="343">
        <v>18</v>
      </c>
      <c r="B26" s="146" t="s">
        <v>907</v>
      </c>
      <c r="C26" s="865"/>
      <c r="D26" s="866"/>
      <c r="E26" s="866"/>
      <c r="F26" s="866"/>
      <c r="G26" s="866"/>
      <c r="H26" s="866"/>
      <c r="I26" s="866"/>
      <c r="J26" s="867"/>
    </row>
    <row r="27" spans="1:10">
      <c r="A27" s="343">
        <v>19</v>
      </c>
      <c r="B27" s="146" t="s">
        <v>908</v>
      </c>
      <c r="C27" s="865"/>
      <c r="D27" s="866"/>
      <c r="E27" s="866"/>
      <c r="F27" s="866"/>
      <c r="G27" s="866"/>
      <c r="H27" s="866"/>
      <c r="I27" s="866"/>
      <c r="J27" s="867"/>
    </row>
    <row r="28" spans="1:10">
      <c r="A28" s="343">
        <v>20</v>
      </c>
      <c r="B28" s="146" t="s">
        <v>909</v>
      </c>
      <c r="C28" s="865"/>
      <c r="D28" s="866"/>
      <c r="E28" s="866"/>
      <c r="F28" s="866"/>
      <c r="G28" s="866"/>
      <c r="H28" s="866"/>
      <c r="I28" s="866"/>
      <c r="J28" s="867"/>
    </row>
    <row r="29" spans="1:10">
      <c r="A29" s="343">
        <v>21</v>
      </c>
      <c r="B29" s="146" t="s">
        <v>910</v>
      </c>
      <c r="C29" s="865"/>
      <c r="D29" s="866"/>
      <c r="E29" s="866"/>
      <c r="F29" s="866"/>
      <c r="G29" s="866"/>
      <c r="H29" s="866"/>
      <c r="I29" s="866"/>
      <c r="J29" s="867"/>
    </row>
    <row r="30" spans="1:10">
      <c r="A30" s="343">
        <v>22</v>
      </c>
      <c r="B30" s="146" t="s">
        <v>911</v>
      </c>
      <c r="C30" s="865"/>
      <c r="D30" s="866"/>
      <c r="E30" s="866"/>
      <c r="F30" s="866"/>
      <c r="G30" s="866"/>
      <c r="H30" s="866"/>
      <c r="I30" s="866"/>
      <c r="J30" s="867"/>
    </row>
    <row r="31" spans="1:10">
      <c r="A31" s="343">
        <v>23</v>
      </c>
      <c r="B31" s="146" t="s">
        <v>912</v>
      </c>
      <c r="C31" s="865"/>
      <c r="D31" s="866"/>
      <c r="E31" s="866"/>
      <c r="F31" s="866"/>
      <c r="G31" s="866"/>
      <c r="H31" s="866"/>
      <c r="I31" s="866"/>
      <c r="J31" s="867"/>
    </row>
    <row r="32" spans="1:10">
      <c r="A32" s="343">
        <v>24</v>
      </c>
      <c r="B32" s="146" t="s">
        <v>913</v>
      </c>
      <c r="C32" s="865"/>
      <c r="D32" s="866"/>
      <c r="E32" s="866"/>
      <c r="F32" s="866"/>
      <c r="G32" s="866"/>
      <c r="H32" s="866"/>
      <c r="I32" s="866"/>
      <c r="J32" s="867"/>
    </row>
    <row r="33" spans="1:10">
      <c r="A33" s="343">
        <v>25</v>
      </c>
      <c r="B33" s="146" t="s">
        <v>914</v>
      </c>
      <c r="C33" s="865"/>
      <c r="D33" s="866"/>
      <c r="E33" s="866"/>
      <c r="F33" s="866"/>
      <c r="G33" s="866"/>
      <c r="H33" s="866"/>
      <c r="I33" s="866"/>
      <c r="J33" s="867"/>
    </row>
    <row r="34" spans="1:10">
      <c r="A34" s="343">
        <v>26</v>
      </c>
      <c r="B34" s="146" t="s">
        <v>915</v>
      </c>
      <c r="C34" s="865"/>
      <c r="D34" s="866"/>
      <c r="E34" s="866"/>
      <c r="F34" s="866"/>
      <c r="G34" s="866"/>
      <c r="H34" s="866"/>
      <c r="I34" s="866"/>
      <c r="J34" s="867"/>
    </row>
    <row r="35" spans="1:10">
      <c r="A35" s="343">
        <v>27</v>
      </c>
      <c r="B35" s="146" t="s">
        <v>916</v>
      </c>
      <c r="C35" s="865"/>
      <c r="D35" s="866"/>
      <c r="E35" s="866"/>
      <c r="F35" s="866"/>
      <c r="G35" s="866"/>
      <c r="H35" s="866"/>
      <c r="I35" s="866"/>
      <c r="J35" s="867"/>
    </row>
    <row r="36" spans="1:10">
      <c r="A36" s="343">
        <v>28</v>
      </c>
      <c r="B36" s="146" t="s">
        <v>917</v>
      </c>
      <c r="C36" s="865"/>
      <c r="D36" s="866"/>
      <c r="E36" s="866"/>
      <c r="F36" s="866"/>
      <c r="G36" s="866"/>
      <c r="H36" s="866"/>
      <c r="I36" s="866"/>
      <c r="J36" s="867"/>
    </row>
    <row r="37" spans="1:10">
      <c r="A37" s="335">
        <v>29</v>
      </c>
      <c r="B37" s="330" t="s">
        <v>918</v>
      </c>
      <c r="C37" s="865"/>
      <c r="D37" s="866"/>
      <c r="E37" s="866"/>
      <c r="F37" s="866"/>
      <c r="G37" s="866"/>
      <c r="H37" s="866"/>
      <c r="I37" s="866"/>
      <c r="J37" s="867"/>
    </row>
    <row r="38" spans="1:10">
      <c r="A38" s="335">
        <v>30</v>
      </c>
      <c r="B38" s="330" t="s">
        <v>919</v>
      </c>
      <c r="C38" s="865"/>
      <c r="D38" s="866"/>
      <c r="E38" s="866"/>
      <c r="F38" s="866"/>
      <c r="G38" s="866"/>
      <c r="H38" s="866"/>
      <c r="I38" s="866"/>
      <c r="J38" s="867"/>
    </row>
    <row r="39" spans="1:10">
      <c r="A39" s="335">
        <v>31</v>
      </c>
      <c r="B39" s="330" t="s">
        <v>920</v>
      </c>
      <c r="C39" s="865"/>
      <c r="D39" s="866"/>
      <c r="E39" s="866"/>
      <c r="F39" s="866"/>
      <c r="G39" s="866"/>
      <c r="H39" s="866"/>
      <c r="I39" s="866"/>
      <c r="J39" s="867"/>
    </row>
    <row r="40" spans="1:10">
      <c r="A40" s="335">
        <v>32</v>
      </c>
      <c r="B40" s="330" t="s">
        <v>921</v>
      </c>
      <c r="C40" s="865"/>
      <c r="D40" s="866"/>
      <c r="E40" s="866"/>
      <c r="F40" s="866"/>
      <c r="G40" s="866"/>
      <c r="H40" s="866"/>
      <c r="I40" s="866"/>
      <c r="J40" s="867"/>
    </row>
    <row r="41" spans="1:10">
      <c r="A41" s="335">
        <v>33</v>
      </c>
      <c r="B41" s="330" t="s">
        <v>922</v>
      </c>
      <c r="C41" s="865"/>
      <c r="D41" s="866"/>
      <c r="E41" s="866"/>
      <c r="F41" s="866"/>
      <c r="G41" s="866"/>
      <c r="H41" s="866"/>
      <c r="I41" s="866"/>
      <c r="J41" s="867"/>
    </row>
    <row r="42" spans="1:10">
      <c r="A42" s="335">
        <v>34</v>
      </c>
      <c r="B42" s="330" t="s">
        <v>923</v>
      </c>
      <c r="C42" s="865"/>
      <c r="D42" s="866"/>
      <c r="E42" s="866"/>
      <c r="F42" s="866"/>
      <c r="G42" s="866"/>
      <c r="H42" s="866"/>
      <c r="I42" s="866"/>
      <c r="J42" s="867"/>
    </row>
    <row r="43" spans="1:10">
      <c r="A43" s="335">
        <v>35</v>
      </c>
      <c r="B43" s="330" t="s">
        <v>924</v>
      </c>
      <c r="C43" s="865"/>
      <c r="D43" s="866"/>
      <c r="E43" s="866"/>
      <c r="F43" s="866"/>
      <c r="G43" s="866"/>
      <c r="H43" s="866"/>
      <c r="I43" s="866"/>
      <c r="J43" s="867"/>
    </row>
    <row r="44" spans="1:10">
      <c r="A44" s="335">
        <v>36</v>
      </c>
      <c r="B44" s="330" t="s">
        <v>925</v>
      </c>
      <c r="C44" s="865"/>
      <c r="D44" s="866"/>
      <c r="E44" s="866"/>
      <c r="F44" s="866"/>
      <c r="G44" s="866"/>
      <c r="H44" s="866"/>
      <c r="I44" s="866"/>
      <c r="J44" s="867"/>
    </row>
    <row r="45" spans="1:10">
      <c r="A45" s="335">
        <v>37</v>
      </c>
      <c r="B45" s="330" t="s">
        <v>926</v>
      </c>
      <c r="C45" s="865"/>
      <c r="D45" s="866"/>
      <c r="E45" s="866"/>
      <c r="F45" s="866"/>
      <c r="G45" s="866"/>
      <c r="H45" s="866"/>
      <c r="I45" s="866"/>
      <c r="J45" s="867"/>
    </row>
    <row r="46" spans="1:10">
      <c r="A46" s="335">
        <v>38</v>
      </c>
      <c r="B46" s="330" t="s">
        <v>927</v>
      </c>
      <c r="C46" s="865"/>
      <c r="D46" s="866"/>
      <c r="E46" s="866"/>
      <c r="F46" s="866"/>
      <c r="G46" s="866"/>
      <c r="H46" s="866"/>
      <c r="I46" s="866"/>
      <c r="J46" s="867"/>
    </row>
    <row r="47" spans="1:10">
      <c r="A47" s="668" t="s">
        <v>14</v>
      </c>
      <c r="B47" s="669"/>
      <c r="C47" s="868"/>
      <c r="D47" s="869"/>
      <c r="E47" s="869"/>
      <c r="F47" s="869"/>
      <c r="G47" s="869"/>
      <c r="H47" s="869"/>
      <c r="I47" s="869"/>
      <c r="J47" s="870"/>
    </row>
    <row r="53" spans="8:10">
      <c r="H53" s="719" t="s">
        <v>885</v>
      </c>
      <c r="I53" s="719"/>
      <c r="J53" s="719"/>
    </row>
    <row r="54" spans="8:10">
      <c r="H54" s="719"/>
      <c r="I54" s="719"/>
      <c r="J54" s="719"/>
    </row>
    <row r="55" spans="8:10">
      <c r="H55" s="719"/>
      <c r="I55" s="719"/>
      <c r="J55" s="719"/>
    </row>
    <row r="56" spans="8:10">
      <c r="H56" s="719"/>
      <c r="I56" s="719"/>
      <c r="J56" s="719"/>
    </row>
    <row r="57" spans="8:10">
      <c r="H57" s="719"/>
      <c r="I57" s="719"/>
      <c r="J57" s="719"/>
    </row>
  </sheetData>
  <mergeCells count="12">
    <mergeCell ref="H53:J57"/>
    <mergeCell ref="I5:J5"/>
    <mergeCell ref="J6:J7"/>
    <mergeCell ref="A1:H1"/>
    <mergeCell ref="A2:J2"/>
    <mergeCell ref="A4:I4"/>
    <mergeCell ref="A6:A7"/>
    <mergeCell ref="B6:B7"/>
    <mergeCell ref="C6:E6"/>
    <mergeCell ref="F6:I6"/>
    <mergeCell ref="A47:B47"/>
    <mergeCell ref="C9:J47"/>
  </mergeCells>
  <printOptions horizontalCentered="1"/>
  <pageMargins left="0.70866141732283472" right="0.70866141732283472" top="0.23622047244094491" bottom="0"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sheetPr codeName="Sheet33">
    <pageSetUpPr fitToPage="1"/>
  </sheetPr>
  <dimension ref="A1:J42"/>
  <sheetViews>
    <sheetView zoomScaleSheetLayoutView="80" workbookViewId="0">
      <selection activeCell="L20" sqref="L20"/>
    </sheetView>
  </sheetViews>
  <sheetFormatPr defaultColWidth="9.140625" defaultRowHeight="12.75"/>
  <cols>
    <col min="1" max="1" width="5.28515625" style="196" customWidth="1"/>
    <col min="2" max="2" width="32.140625" style="196" customWidth="1"/>
    <col min="3" max="3" width="37.140625" style="196" customWidth="1"/>
    <col min="4" max="5" width="11.7109375" style="196" customWidth="1"/>
    <col min="6" max="6" width="13.7109375" style="196" customWidth="1"/>
    <col min="7" max="7" width="20.140625" style="196" customWidth="1"/>
    <col min="8" max="16384" width="9.140625" style="196"/>
  </cols>
  <sheetData>
    <row r="1" spans="1:10">
      <c r="A1" s="196" t="s">
        <v>10</v>
      </c>
      <c r="G1" s="207" t="s">
        <v>541</v>
      </c>
    </row>
    <row r="2" spans="1:10" s="199" customFormat="1" ht="15.75">
      <c r="A2" s="797" t="s">
        <v>0</v>
      </c>
      <c r="B2" s="797"/>
      <c r="C2" s="797"/>
      <c r="D2" s="797"/>
      <c r="E2" s="797"/>
      <c r="F2" s="797"/>
      <c r="G2" s="797"/>
    </row>
    <row r="3" spans="1:10" s="199" customFormat="1" ht="20.25" customHeight="1">
      <c r="A3" s="798" t="s">
        <v>734</v>
      </c>
      <c r="B3" s="798"/>
      <c r="C3" s="798"/>
      <c r="D3" s="798"/>
      <c r="E3" s="798"/>
      <c r="F3" s="798"/>
      <c r="G3" s="798"/>
    </row>
    <row r="5" spans="1:10" s="199" customFormat="1" ht="15.75">
      <c r="A5" s="871" t="s">
        <v>540</v>
      </c>
      <c r="B5" s="871"/>
      <c r="C5" s="871"/>
      <c r="D5" s="871"/>
      <c r="E5" s="871"/>
      <c r="F5" s="871"/>
      <c r="G5" s="872"/>
    </row>
    <row r="7" spans="1:10" ht="13.9" customHeight="1">
      <c r="A7" s="873" t="s">
        <v>964</v>
      </c>
      <c r="B7" s="873"/>
      <c r="C7" s="208"/>
      <c r="D7" s="208"/>
      <c r="E7" s="208"/>
      <c r="F7" s="208"/>
    </row>
    <row r="8" spans="1:10" s="203" customFormat="1">
      <c r="A8" s="196"/>
      <c r="B8" s="196"/>
      <c r="C8" s="196"/>
      <c r="D8" s="196"/>
      <c r="E8" s="196"/>
      <c r="F8" s="874" t="s">
        <v>1132</v>
      </c>
      <c r="G8" s="874"/>
    </row>
    <row r="10" spans="1:10">
      <c r="B10" s="876" t="s">
        <v>269</v>
      </c>
      <c r="C10" s="876" t="s">
        <v>270</v>
      </c>
      <c r="D10" s="878" t="s">
        <v>271</v>
      </c>
      <c r="E10" s="879"/>
      <c r="F10" s="879"/>
      <c r="G10" s="880"/>
      <c r="H10" s="876" t="s">
        <v>72</v>
      </c>
      <c r="I10" s="203"/>
      <c r="J10" s="203"/>
    </row>
    <row r="11" spans="1:10" ht="25.5">
      <c r="B11" s="877"/>
      <c r="C11" s="877"/>
      <c r="D11" s="384" t="s">
        <v>272</v>
      </c>
      <c r="E11" s="384" t="s">
        <v>273</v>
      </c>
      <c r="F11" s="384" t="s">
        <v>274</v>
      </c>
      <c r="G11" s="384" t="s">
        <v>14</v>
      </c>
      <c r="H11" s="877"/>
      <c r="I11" s="203"/>
      <c r="J11" s="203"/>
    </row>
    <row r="12" spans="1:10">
      <c r="B12" s="209" t="s">
        <v>250</v>
      </c>
      <c r="C12" s="209" t="s">
        <v>251</v>
      </c>
      <c r="D12" s="209" t="s">
        <v>252</v>
      </c>
      <c r="E12" s="209" t="s">
        <v>253</v>
      </c>
      <c r="F12" s="209" t="s">
        <v>254</v>
      </c>
      <c r="G12" s="209" t="s">
        <v>255</v>
      </c>
      <c r="H12" s="209" t="s">
        <v>256</v>
      </c>
      <c r="I12" s="203"/>
      <c r="J12" s="203"/>
    </row>
    <row r="13" spans="1:10">
      <c r="B13" s="211" t="s">
        <v>23</v>
      </c>
      <c r="C13" s="881" t="s">
        <v>278</v>
      </c>
      <c r="D13" s="882"/>
      <c r="E13" s="882"/>
      <c r="F13" s="882"/>
      <c r="G13" s="882"/>
      <c r="H13" s="883"/>
      <c r="I13" s="210"/>
      <c r="J13" s="210"/>
    </row>
    <row r="14" spans="1:10">
      <c r="B14" s="211">
        <v>1</v>
      </c>
      <c r="C14" s="212" t="s">
        <v>945</v>
      </c>
      <c r="D14" s="211">
        <v>1</v>
      </c>
      <c r="E14" s="212"/>
      <c r="F14" s="212"/>
      <c r="G14" s="212"/>
      <c r="H14" s="212"/>
      <c r="I14" s="213"/>
      <c r="J14" s="213"/>
    </row>
    <row r="15" spans="1:10">
      <c r="B15" s="134"/>
      <c r="C15" s="385" t="s">
        <v>946</v>
      </c>
      <c r="D15" s="154">
        <v>1</v>
      </c>
      <c r="E15" s="134"/>
      <c r="F15" s="134"/>
      <c r="G15" s="134"/>
      <c r="H15" s="134"/>
    </row>
    <row r="16" spans="1:10">
      <c r="B16" s="205"/>
      <c r="C16" s="385" t="s">
        <v>947</v>
      </c>
      <c r="D16" s="154">
        <v>1</v>
      </c>
      <c r="E16" s="135"/>
      <c r="F16" s="135"/>
      <c r="G16" s="135"/>
      <c r="H16" s="134"/>
    </row>
    <row r="17" spans="2:10">
      <c r="B17" s="134"/>
      <c r="C17" s="385" t="s">
        <v>948</v>
      </c>
      <c r="D17" s="154">
        <v>1</v>
      </c>
      <c r="E17" s="134"/>
      <c r="F17" s="134"/>
      <c r="G17" s="134"/>
      <c r="H17" s="132"/>
      <c r="I17" s="129"/>
      <c r="J17" s="129"/>
    </row>
    <row r="18" spans="2:10">
      <c r="B18" s="134"/>
      <c r="C18" s="385" t="s">
        <v>949</v>
      </c>
      <c r="D18" s="134"/>
      <c r="E18" s="154">
        <v>38</v>
      </c>
      <c r="F18" s="134"/>
      <c r="G18" s="134"/>
      <c r="H18" s="132"/>
      <c r="I18" s="129"/>
      <c r="J18" s="129"/>
    </row>
    <row r="19" spans="2:10">
      <c r="B19" s="134"/>
      <c r="C19" s="385"/>
      <c r="D19" s="134"/>
      <c r="E19" s="134"/>
      <c r="F19" s="134"/>
      <c r="G19" s="134"/>
      <c r="H19" s="132"/>
      <c r="I19" s="129"/>
      <c r="J19" s="129"/>
    </row>
    <row r="20" spans="2:10">
      <c r="B20" s="211" t="s">
        <v>27</v>
      </c>
      <c r="C20" s="875" t="s">
        <v>452</v>
      </c>
      <c r="D20" s="875"/>
      <c r="E20" s="875"/>
      <c r="F20" s="875"/>
      <c r="G20" s="875"/>
      <c r="H20" s="875"/>
      <c r="I20" s="129"/>
      <c r="J20" s="129"/>
    </row>
    <row r="21" spans="2:10">
      <c r="B21" s="211"/>
      <c r="C21" s="212" t="s">
        <v>950</v>
      </c>
      <c r="D21" s="211">
        <v>1</v>
      </c>
      <c r="E21" s="211"/>
      <c r="F21" s="211"/>
      <c r="G21" s="211"/>
      <c r="H21" s="211"/>
      <c r="I21" s="129"/>
      <c r="J21" s="129"/>
    </row>
    <row r="22" spans="2:10">
      <c r="B22" s="211"/>
      <c r="C22" s="212" t="s">
        <v>951</v>
      </c>
      <c r="D22" s="211">
        <v>1</v>
      </c>
      <c r="E22" s="211"/>
      <c r="F22" s="211"/>
      <c r="G22" s="211"/>
      <c r="H22" s="211"/>
      <c r="I22" s="129"/>
      <c r="J22" s="129"/>
    </row>
    <row r="23" spans="2:10">
      <c r="B23" s="211"/>
      <c r="C23" s="212" t="s">
        <v>952</v>
      </c>
      <c r="D23" s="211">
        <v>1</v>
      </c>
      <c r="E23" s="211"/>
      <c r="F23" s="211"/>
      <c r="G23" s="211"/>
      <c r="H23" s="211"/>
      <c r="I23" s="129"/>
      <c r="J23" s="129"/>
    </row>
    <row r="24" spans="2:10">
      <c r="B24" s="211"/>
      <c r="C24" s="212" t="s">
        <v>953</v>
      </c>
      <c r="D24" s="211">
        <v>5</v>
      </c>
      <c r="E24" s="211"/>
      <c r="F24" s="211"/>
      <c r="G24" s="211"/>
      <c r="H24" s="211"/>
      <c r="I24" s="129"/>
      <c r="J24" s="129"/>
    </row>
    <row r="25" spans="2:10">
      <c r="B25" s="211"/>
      <c r="C25" s="212" t="s">
        <v>954</v>
      </c>
      <c r="D25" s="211">
        <v>1</v>
      </c>
      <c r="E25" s="211"/>
      <c r="F25" s="211"/>
      <c r="G25" s="211"/>
      <c r="H25" s="211"/>
      <c r="I25" s="129"/>
      <c r="J25" s="129"/>
    </row>
    <row r="26" spans="2:10">
      <c r="B26" s="211"/>
      <c r="C26" s="212" t="s">
        <v>955</v>
      </c>
      <c r="D26" s="211"/>
      <c r="E26" s="211">
        <v>17</v>
      </c>
      <c r="F26" s="211"/>
      <c r="G26" s="211"/>
      <c r="H26" s="211"/>
      <c r="I26" s="129"/>
      <c r="J26" s="129"/>
    </row>
    <row r="27" spans="2:10">
      <c r="B27" s="211"/>
      <c r="C27" s="212" t="s">
        <v>956</v>
      </c>
      <c r="D27" s="211">
        <v>38</v>
      </c>
      <c r="E27" s="211"/>
      <c r="F27" s="211"/>
      <c r="G27" s="211"/>
      <c r="H27" s="211"/>
      <c r="I27" s="129"/>
      <c r="J27" s="129"/>
    </row>
    <row r="28" spans="2:10">
      <c r="B28" s="211"/>
      <c r="C28" s="212" t="s">
        <v>957</v>
      </c>
      <c r="D28" s="211">
        <v>76</v>
      </c>
      <c r="E28" s="211"/>
      <c r="F28" s="211"/>
      <c r="G28" s="211"/>
      <c r="H28" s="211"/>
      <c r="I28" s="129"/>
      <c r="J28" s="129"/>
    </row>
    <row r="29" spans="2:10">
      <c r="B29" s="206"/>
      <c r="C29" s="212" t="s">
        <v>958</v>
      </c>
      <c r="D29" s="383">
        <v>534</v>
      </c>
      <c r="E29" s="383"/>
      <c r="F29" s="383"/>
      <c r="G29" s="383"/>
      <c r="H29" s="406"/>
      <c r="I29" s="129"/>
      <c r="J29" s="129"/>
    </row>
    <row r="30" spans="2:10">
      <c r="B30" s="134"/>
      <c r="C30" s="385" t="s">
        <v>959</v>
      </c>
      <c r="D30" s="154">
        <v>1</v>
      </c>
      <c r="E30" s="154"/>
      <c r="F30" s="154"/>
      <c r="G30" s="154"/>
      <c r="H30" s="154"/>
    </row>
    <row r="31" spans="2:10">
      <c r="B31" s="134"/>
      <c r="C31" s="385" t="s">
        <v>960</v>
      </c>
      <c r="D31" s="154">
        <v>21</v>
      </c>
      <c r="E31" s="154"/>
      <c r="F31" s="154"/>
      <c r="G31" s="154"/>
      <c r="H31" s="154"/>
    </row>
    <row r="32" spans="2:10">
      <c r="B32" s="134"/>
      <c r="C32" s="385" t="s">
        <v>961</v>
      </c>
      <c r="D32" s="154"/>
      <c r="E32" s="154"/>
      <c r="F32" s="154"/>
      <c r="G32" s="154"/>
      <c r="H32" s="154"/>
    </row>
    <row r="33" spans="2:10">
      <c r="B33" s="134"/>
      <c r="C33" s="385" t="s">
        <v>962</v>
      </c>
      <c r="D33" s="154"/>
      <c r="E33" s="154"/>
      <c r="F33" s="154"/>
      <c r="G33" s="154"/>
      <c r="H33" s="154"/>
    </row>
    <row r="34" spans="2:10">
      <c r="B34" s="134"/>
      <c r="C34" s="134" t="s">
        <v>963</v>
      </c>
      <c r="D34" s="154"/>
      <c r="E34" s="154">
        <v>38</v>
      </c>
      <c r="F34" s="154"/>
      <c r="G34" s="154"/>
      <c r="H34" s="154"/>
    </row>
    <row r="35" spans="2:10">
      <c r="B35" s="203"/>
      <c r="C35" s="203"/>
      <c r="D35" s="203"/>
      <c r="E35" s="203"/>
      <c r="F35" s="203"/>
      <c r="G35" s="203"/>
      <c r="H35" s="203"/>
    </row>
    <row r="36" spans="2:10">
      <c r="B36" s="203"/>
      <c r="C36" s="203"/>
      <c r="D36" s="203"/>
      <c r="E36" s="203"/>
      <c r="F36" s="203"/>
      <c r="G36" s="203"/>
      <c r="H36" s="203"/>
    </row>
    <row r="37" spans="2:10">
      <c r="B37" s="203"/>
      <c r="C37" s="203"/>
      <c r="D37" s="203"/>
      <c r="E37" s="203"/>
      <c r="F37" s="203"/>
      <c r="G37" s="203"/>
      <c r="H37" s="203"/>
    </row>
    <row r="39" spans="2:10">
      <c r="F39" s="719" t="s">
        <v>885</v>
      </c>
      <c r="G39" s="719"/>
      <c r="H39" s="719"/>
      <c r="I39" s="719"/>
      <c r="J39" s="719"/>
    </row>
    <row r="40" spans="2:10">
      <c r="F40" s="719"/>
      <c r="G40" s="719"/>
      <c r="H40" s="719"/>
      <c r="I40" s="719"/>
      <c r="J40" s="719"/>
    </row>
    <row r="41" spans="2:10">
      <c r="F41" s="719"/>
      <c r="G41" s="719"/>
      <c r="H41" s="719"/>
      <c r="I41" s="719"/>
      <c r="J41" s="719"/>
    </row>
    <row r="42" spans="2:10">
      <c r="F42" s="719"/>
      <c r="G42" s="719"/>
      <c r="H42" s="719"/>
      <c r="I42" s="719"/>
      <c r="J42" s="719"/>
    </row>
  </sheetData>
  <mergeCells count="12">
    <mergeCell ref="C20:H20"/>
    <mergeCell ref="F39:J42"/>
    <mergeCell ref="B10:B11"/>
    <mergeCell ref="C10:C11"/>
    <mergeCell ref="D10:G10"/>
    <mergeCell ref="H10:H11"/>
    <mergeCell ref="C13:H13"/>
    <mergeCell ref="A2:G2"/>
    <mergeCell ref="A3:G3"/>
    <mergeCell ref="A5:G5"/>
    <mergeCell ref="A7:B7"/>
    <mergeCell ref="F8:G8"/>
  </mergeCells>
  <printOptions horizontalCentered="1"/>
  <pageMargins left="0.70866141732283472" right="0.70866141732283472" top="0.23622047244094491" bottom="0"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A1:H57"/>
  <sheetViews>
    <sheetView topLeftCell="A30" zoomScaleSheetLayoutView="100" workbookViewId="0">
      <selection activeCell="F52" sqref="F52"/>
    </sheetView>
  </sheetViews>
  <sheetFormatPr defaultRowHeight="12.75"/>
  <cols>
    <col min="1" max="1" width="8.28515625" customWidth="1"/>
    <col min="2" max="2" width="15.5703125" customWidth="1"/>
    <col min="3" max="3" width="14.7109375" customWidth="1"/>
    <col min="4" max="4" width="21" customWidth="1"/>
    <col min="5" max="5" width="21.140625" customWidth="1"/>
    <col min="6" max="6" width="20.7109375" customWidth="1"/>
    <col min="7" max="7" width="23.5703125" customWidth="1"/>
    <col min="8" max="8" width="38.28515625" customWidth="1"/>
  </cols>
  <sheetData>
    <row r="1" spans="1:8" ht="18">
      <c r="A1" s="772" t="s">
        <v>0</v>
      </c>
      <c r="B1" s="772"/>
      <c r="C1" s="772"/>
      <c r="D1" s="772"/>
      <c r="E1" s="772"/>
      <c r="F1" s="772"/>
      <c r="H1" s="187" t="s">
        <v>632</v>
      </c>
    </row>
    <row r="2" spans="1:8" ht="21">
      <c r="A2" s="773" t="s">
        <v>734</v>
      </c>
      <c r="B2" s="773"/>
      <c r="C2" s="773"/>
      <c r="D2" s="773"/>
      <c r="E2" s="773"/>
      <c r="F2" s="773"/>
      <c r="G2" s="773"/>
    </row>
    <row r="3" spans="1:8" ht="15">
      <c r="A3" s="189"/>
      <c r="B3" s="189"/>
    </row>
    <row r="4" spans="1:8" ht="18" customHeight="1">
      <c r="A4" s="774" t="s">
        <v>633</v>
      </c>
      <c r="B4" s="774"/>
      <c r="C4" s="774"/>
      <c r="D4" s="774"/>
      <c r="E4" s="774"/>
      <c r="F4" s="774"/>
      <c r="G4" s="774"/>
    </row>
    <row r="5" spans="1:8" ht="15">
      <c r="A5" s="190" t="s">
        <v>886</v>
      </c>
      <c r="B5" s="190"/>
    </row>
    <row r="6" spans="1:8" ht="15">
      <c r="A6" s="190"/>
      <c r="B6" s="190"/>
      <c r="F6" s="775" t="s">
        <v>1132</v>
      </c>
      <c r="G6" s="775"/>
      <c r="H6" s="775"/>
    </row>
    <row r="7" spans="1:8" ht="59.25" customHeight="1">
      <c r="A7" s="191" t="s">
        <v>2</v>
      </c>
      <c r="B7" s="275" t="s">
        <v>3</v>
      </c>
      <c r="C7" s="277" t="s">
        <v>634</v>
      </c>
      <c r="D7" s="277" t="s">
        <v>635</v>
      </c>
      <c r="E7" s="277" t="s">
        <v>636</v>
      </c>
      <c r="F7" s="277" t="s">
        <v>637</v>
      </c>
      <c r="G7" s="299" t="s">
        <v>736</v>
      </c>
      <c r="H7" s="266" t="s">
        <v>709</v>
      </c>
    </row>
    <row r="8" spans="1:8" s="187" customFormat="1" ht="15">
      <c r="A8" s="193" t="s">
        <v>250</v>
      </c>
      <c r="B8" s="193" t="s">
        <v>251</v>
      </c>
      <c r="C8" s="193" t="s">
        <v>252</v>
      </c>
      <c r="D8" s="193" t="s">
        <v>253</v>
      </c>
      <c r="E8" s="193" t="s">
        <v>254</v>
      </c>
      <c r="F8" s="193" t="s">
        <v>255</v>
      </c>
      <c r="G8" s="300" t="s">
        <v>256</v>
      </c>
      <c r="H8" s="221">
        <v>8</v>
      </c>
    </row>
    <row r="9" spans="1:8" s="187" customFormat="1" ht="15">
      <c r="A9" s="449">
        <v>1</v>
      </c>
      <c r="B9" s="146" t="s">
        <v>890</v>
      </c>
      <c r="C9" s="401">
        <v>3152</v>
      </c>
      <c r="D9" s="401">
        <v>1110</v>
      </c>
      <c r="E9" s="401">
        <v>20</v>
      </c>
      <c r="F9" s="401">
        <v>767</v>
      </c>
      <c r="G9" s="498">
        <v>0</v>
      </c>
      <c r="H9" s="499" t="s">
        <v>987</v>
      </c>
    </row>
    <row r="10" spans="1:8" s="187" customFormat="1" ht="15">
      <c r="A10" s="449">
        <v>2</v>
      </c>
      <c r="B10" s="146" t="s">
        <v>891</v>
      </c>
      <c r="C10" s="401">
        <v>2197</v>
      </c>
      <c r="D10" s="401">
        <v>775</v>
      </c>
      <c r="E10" s="401">
        <v>25</v>
      </c>
      <c r="F10" s="401">
        <v>490</v>
      </c>
      <c r="G10" s="498">
        <v>0</v>
      </c>
      <c r="H10" s="499" t="s">
        <v>988</v>
      </c>
    </row>
    <row r="11" spans="1:8" s="187" customFormat="1" ht="15">
      <c r="A11" s="449">
        <v>3</v>
      </c>
      <c r="B11" s="146" t="s">
        <v>892</v>
      </c>
      <c r="C11" s="401">
        <v>1898</v>
      </c>
      <c r="D11" s="401">
        <v>666</v>
      </c>
      <c r="E11" s="401">
        <v>15</v>
      </c>
      <c r="F11" s="401">
        <v>329</v>
      </c>
      <c r="G11" s="498">
        <v>0</v>
      </c>
      <c r="H11" s="499" t="s">
        <v>989</v>
      </c>
    </row>
    <row r="12" spans="1:8" s="187" customFormat="1" ht="15">
      <c r="A12" s="449">
        <v>4</v>
      </c>
      <c r="B12" s="146" t="s">
        <v>893</v>
      </c>
      <c r="C12" s="401">
        <v>1143</v>
      </c>
      <c r="D12" s="401">
        <v>402</v>
      </c>
      <c r="E12" s="401">
        <v>4</v>
      </c>
      <c r="F12" s="401">
        <v>29</v>
      </c>
      <c r="G12" s="498">
        <v>0</v>
      </c>
      <c r="H12" s="499" t="s">
        <v>990</v>
      </c>
    </row>
    <row r="13" spans="1:8" s="187" customFormat="1" ht="15">
      <c r="A13" s="449">
        <v>5</v>
      </c>
      <c r="B13" s="146" t="s">
        <v>894</v>
      </c>
      <c r="C13" s="401">
        <v>2075</v>
      </c>
      <c r="D13" s="401">
        <v>731</v>
      </c>
      <c r="E13" s="401">
        <v>9</v>
      </c>
      <c r="F13" s="401">
        <v>460</v>
      </c>
      <c r="G13" s="498">
        <v>0</v>
      </c>
      <c r="H13" s="499" t="s">
        <v>991</v>
      </c>
    </row>
    <row r="14" spans="1:8" s="187" customFormat="1" ht="15">
      <c r="A14" s="449">
        <v>6</v>
      </c>
      <c r="B14" s="146" t="s">
        <v>895</v>
      </c>
      <c r="C14" s="401">
        <v>1203</v>
      </c>
      <c r="D14" s="401">
        <v>423</v>
      </c>
      <c r="E14" s="401">
        <v>11</v>
      </c>
      <c r="F14" s="401">
        <v>352</v>
      </c>
      <c r="G14" s="498">
        <v>0</v>
      </c>
      <c r="H14" s="499" t="s">
        <v>992</v>
      </c>
    </row>
    <row r="15" spans="1:8" s="187" customFormat="1" ht="15">
      <c r="A15" s="449">
        <v>7</v>
      </c>
      <c r="B15" s="146" t="s">
        <v>896</v>
      </c>
      <c r="C15" s="401">
        <v>3126</v>
      </c>
      <c r="D15" s="401">
        <v>1100</v>
      </c>
      <c r="E15" s="401">
        <v>15</v>
      </c>
      <c r="F15" s="401">
        <v>941</v>
      </c>
      <c r="G15" s="498">
        <v>0</v>
      </c>
      <c r="H15" s="499" t="s">
        <v>993</v>
      </c>
    </row>
    <row r="16" spans="1:8" s="187" customFormat="1" ht="15">
      <c r="A16" s="449">
        <v>8</v>
      </c>
      <c r="B16" s="146" t="s">
        <v>897</v>
      </c>
      <c r="C16" s="401">
        <v>900</v>
      </c>
      <c r="D16" s="401">
        <v>317</v>
      </c>
      <c r="E16" s="401">
        <v>10</v>
      </c>
      <c r="F16" s="401">
        <v>232</v>
      </c>
      <c r="G16" s="498">
        <v>0</v>
      </c>
      <c r="H16" s="499" t="s">
        <v>994</v>
      </c>
    </row>
    <row r="17" spans="1:8" s="187" customFormat="1" ht="15">
      <c r="A17" s="449">
        <v>9</v>
      </c>
      <c r="B17" s="146" t="s">
        <v>898</v>
      </c>
      <c r="C17" s="401">
        <v>529</v>
      </c>
      <c r="D17" s="401">
        <v>186</v>
      </c>
      <c r="E17" s="401">
        <v>7</v>
      </c>
      <c r="F17" s="401">
        <v>159</v>
      </c>
      <c r="G17" s="498">
        <v>0</v>
      </c>
      <c r="H17" s="499" t="s">
        <v>995</v>
      </c>
    </row>
    <row r="18" spans="1:8" s="187" customFormat="1" ht="15">
      <c r="A18" s="449">
        <v>10</v>
      </c>
      <c r="B18" s="146" t="s">
        <v>899</v>
      </c>
      <c r="C18" s="401">
        <v>1687</v>
      </c>
      <c r="D18" s="401">
        <v>593</v>
      </c>
      <c r="E18" s="401">
        <v>2</v>
      </c>
      <c r="F18" s="401">
        <v>438</v>
      </c>
      <c r="G18" s="498">
        <v>0</v>
      </c>
      <c r="H18" s="499" t="s">
        <v>996</v>
      </c>
    </row>
    <row r="19" spans="1:8" s="187" customFormat="1" ht="15">
      <c r="A19" s="449">
        <v>11</v>
      </c>
      <c r="B19" s="146" t="s">
        <v>900</v>
      </c>
      <c r="C19" s="401">
        <v>1895</v>
      </c>
      <c r="D19" s="401">
        <v>667</v>
      </c>
      <c r="E19" s="401">
        <v>25</v>
      </c>
      <c r="F19" s="401">
        <v>570</v>
      </c>
      <c r="G19" s="498">
        <v>0</v>
      </c>
      <c r="H19" s="499" t="s">
        <v>997</v>
      </c>
    </row>
    <row r="20" spans="1:8" s="187" customFormat="1" ht="15">
      <c r="A20" s="449">
        <v>12</v>
      </c>
      <c r="B20" s="146" t="s">
        <v>901</v>
      </c>
      <c r="C20" s="401">
        <v>2457</v>
      </c>
      <c r="D20" s="401">
        <v>865</v>
      </c>
      <c r="E20" s="401">
        <v>10</v>
      </c>
      <c r="F20" s="401">
        <v>665</v>
      </c>
      <c r="G20" s="498">
        <v>0</v>
      </c>
      <c r="H20" s="499" t="s">
        <v>998</v>
      </c>
    </row>
    <row r="21" spans="1:8" s="187" customFormat="1" ht="15">
      <c r="A21" s="449">
        <v>13</v>
      </c>
      <c r="B21" s="146" t="s">
        <v>902</v>
      </c>
      <c r="C21" s="401">
        <v>2114</v>
      </c>
      <c r="D21" s="401">
        <v>743</v>
      </c>
      <c r="E21" s="401">
        <v>13</v>
      </c>
      <c r="F21" s="401">
        <v>481</v>
      </c>
      <c r="G21" s="498">
        <v>0</v>
      </c>
      <c r="H21" s="499" t="s">
        <v>999</v>
      </c>
    </row>
    <row r="22" spans="1:8" s="187" customFormat="1" ht="15">
      <c r="A22" s="449">
        <v>14</v>
      </c>
      <c r="B22" s="146" t="s">
        <v>903</v>
      </c>
      <c r="C22" s="401">
        <v>1781</v>
      </c>
      <c r="D22" s="401">
        <v>625</v>
      </c>
      <c r="E22" s="401">
        <v>24</v>
      </c>
      <c r="F22" s="401">
        <v>533</v>
      </c>
      <c r="G22" s="498">
        <v>0</v>
      </c>
      <c r="H22" s="499" t="s">
        <v>1000</v>
      </c>
    </row>
    <row r="23" spans="1:8" s="187" customFormat="1" ht="15">
      <c r="A23" s="449">
        <v>15</v>
      </c>
      <c r="B23" s="146" t="s">
        <v>904</v>
      </c>
      <c r="C23" s="401">
        <v>3045</v>
      </c>
      <c r="D23" s="401">
        <v>1072</v>
      </c>
      <c r="E23" s="401">
        <v>5</v>
      </c>
      <c r="F23" s="401">
        <v>402</v>
      </c>
      <c r="G23" s="498">
        <v>0</v>
      </c>
      <c r="H23" s="499" t="s">
        <v>1001</v>
      </c>
    </row>
    <row r="24" spans="1:8" s="187" customFormat="1" ht="15">
      <c r="A24" s="449">
        <v>16</v>
      </c>
      <c r="B24" s="146" t="s">
        <v>905</v>
      </c>
      <c r="C24" s="401">
        <v>2016</v>
      </c>
      <c r="D24" s="401">
        <v>709</v>
      </c>
      <c r="E24" s="401">
        <v>63</v>
      </c>
      <c r="F24" s="401">
        <v>639</v>
      </c>
      <c r="G24" s="498">
        <v>0</v>
      </c>
      <c r="H24" s="499" t="s">
        <v>1002</v>
      </c>
    </row>
    <row r="25" spans="1:8" s="187" customFormat="1" ht="15">
      <c r="A25" s="449">
        <v>17</v>
      </c>
      <c r="B25" s="146" t="s">
        <v>906</v>
      </c>
      <c r="C25" s="401">
        <v>415</v>
      </c>
      <c r="D25" s="401">
        <v>146</v>
      </c>
      <c r="E25" s="401">
        <v>4</v>
      </c>
      <c r="F25" s="401">
        <v>25</v>
      </c>
      <c r="G25" s="498">
        <v>0</v>
      </c>
      <c r="H25" s="499" t="s">
        <v>1003</v>
      </c>
    </row>
    <row r="26" spans="1:8" s="187" customFormat="1" ht="15">
      <c r="A26" s="449">
        <v>18</v>
      </c>
      <c r="B26" s="146" t="s">
        <v>907</v>
      </c>
      <c r="C26" s="401">
        <v>2071</v>
      </c>
      <c r="D26" s="401">
        <v>729</v>
      </c>
      <c r="E26" s="401">
        <v>27</v>
      </c>
      <c r="F26" s="401">
        <v>621</v>
      </c>
      <c r="G26" s="498">
        <v>0</v>
      </c>
      <c r="H26" s="499" t="s">
        <v>1004</v>
      </c>
    </row>
    <row r="27" spans="1:8" s="187" customFormat="1" ht="15">
      <c r="A27" s="449">
        <v>19</v>
      </c>
      <c r="B27" s="146" t="s">
        <v>908</v>
      </c>
      <c r="C27" s="401">
        <v>3249</v>
      </c>
      <c r="D27" s="401">
        <v>1143</v>
      </c>
      <c r="E27" s="401">
        <v>11</v>
      </c>
      <c r="F27" s="401">
        <v>169</v>
      </c>
      <c r="G27" s="498">
        <v>0</v>
      </c>
      <c r="H27" s="499" t="s">
        <v>1005</v>
      </c>
    </row>
    <row r="28" spans="1:8" s="187" customFormat="1" ht="15">
      <c r="A28" s="449">
        <v>20</v>
      </c>
      <c r="B28" s="146" t="s">
        <v>909</v>
      </c>
      <c r="C28" s="401">
        <v>2620</v>
      </c>
      <c r="D28" s="401">
        <v>922</v>
      </c>
      <c r="E28" s="401">
        <v>21</v>
      </c>
      <c r="F28" s="401">
        <v>657</v>
      </c>
      <c r="G28" s="498">
        <v>0</v>
      </c>
      <c r="H28" s="499" t="s">
        <v>1006</v>
      </c>
    </row>
    <row r="29" spans="1:8" s="187" customFormat="1" ht="15">
      <c r="A29" s="449">
        <v>21</v>
      </c>
      <c r="B29" s="146" t="s">
        <v>910</v>
      </c>
      <c r="C29" s="401">
        <v>2436</v>
      </c>
      <c r="D29" s="401">
        <v>854</v>
      </c>
      <c r="E29" s="401">
        <v>21</v>
      </c>
      <c r="F29" s="401">
        <v>178</v>
      </c>
      <c r="G29" s="498">
        <v>0</v>
      </c>
      <c r="H29" s="499" t="s">
        <v>1007</v>
      </c>
    </row>
    <row r="30" spans="1:8" s="187" customFormat="1" ht="15">
      <c r="A30" s="449">
        <v>22</v>
      </c>
      <c r="B30" s="146" t="s">
        <v>911</v>
      </c>
      <c r="C30" s="401">
        <v>3012</v>
      </c>
      <c r="D30" s="401">
        <v>1054</v>
      </c>
      <c r="E30" s="401">
        <v>79</v>
      </c>
      <c r="F30" s="401">
        <v>496</v>
      </c>
      <c r="G30" s="498">
        <v>0</v>
      </c>
      <c r="H30" s="499" t="s">
        <v>1008</v>
      </c>
    </row>
    <row r="31" spans="1:8" s="187" customFormat="1" ht="15">
      <c r="A31" s="449">
        <v>23</v>
      </c>
      <c r="B31" s="146" t="s">
        <v>912</v>
      </c>
      <c r="C31" s="401">
        <v>2545</v>
      </c>
      <c r="D31" s="401">
        <v>900</v>
      </c>
      <c r="E31" s="401">
        <v>34</v>
      </c>
      <c r="F31" s="401">
        <v>778</v>
      </c>
      <c r="G31" s="498">
        <v>0</v>
      </c>
      <c r="H31" s="499" t="s">
        <v>1009</v>
      </c>
    </row>
    <row r="32" spans="1:8" s="187" customFormat="1" ht="15">
      <c r="A32" s="449">
        <v>24</v>
      </c>
      <c r="B32" s="146" t="s">
        <v>913</v>
      </c>
      <c r="C32" s="401">
        <v>2267</v>
      </c>
      <c r="D32" s="401">
        <v>799</v>
      </c>
      <c r="E32" s="401">
        <v>378</v>
      </c>
      <c r="F32" s="401">
        <v>850</v>
      </c>
      <c r="G32" s="498">
        <v>0</v>
      </c>
      <c r="H32" s="499" t="s">
        <v>1010</v>
      </c>
    </row>
    <row r="33" spans="1:8" s="187" customFormat="1" ht="15">
      <c r="A33" s="449">
        <v>25</v>
      </c>
      <c r="B33" s="146" t="s">
        <v>914</v>
      </c>
      <c r="C33" s="401">
        <v>1519</v>
      </c>
      <c r="D33" s="401">
        <v>534</v>
      </c>
      <c r="E33" s="401">
        <v>60</v>
      </c>
      <c r="F33" s="401">
        <v>356</v>
      </c>
      <c r="G33" s="498">
        <v>0</v>
      </c>
      <c r="H33" s="499" t="s">
        <v>1011</v>
      </c>
    </row>
    <row r="34" spans="1:8" s="187" customFormat="1" ht="15">
      <c r="A34" s="449">
        <v>26</v>
      </c>
      <c r="B34" s="146" t="s">
        <v>915</v>
      </c>
      <c r="C34" s="401">
        <v>1940</v>
      </c>
      <c r="D34" s="401">
        <v>683</v>
      </c>
      <c r="E34" s="401">
        <v>10</v>
      </c>
      <c r="F34" s="401">
        <v>582</v>
      </c>
      <c r="G34" s="498">
        <v>0</v>
      </c>
      <c r="H34" s="499" t="s">
        <v>1012</v>
      </c>
    </row>
    <row r="35" spans="1:8" s="187" customFormat="1" ht="15">
      <c r="A35" s="449">
        <v>27</v>
      </c>
      <c r="B35" s="146" t="s">
        <v>916</v>
      </c>
      <c r="C35" s="401">
        <v>2011</v>
      </c>
      <c r="D35" s="401">
        <v>722</v>
      </c>
      <c r="E35" s="401">
        <v>14</v>
      </c>
      <c r="F35" s="401">
        <v>147</v>
      </c>
      <c r="G35" s="498">
        <v>0</v>
      </c>
      <c r="H35" s="499" t="s">
        <v>1013</v>
      </c>
    </row>
    <row r="36" spans="1:8" s="187" customFormat="1" ht="15">
      <c r="A36" s="449">
        <v>28</v>
      </c>
      <c r="B36" s="146" t="s">
        <v>917</v>
      </c>
      <c r="C36" s="401">
        <v>1814</v>
      </c>
      <c r="D36" s="401">
        <v>643</v>
      </c>
      <c r="E36" s="401">
        <v>53</v>
      </c>
      <c r="F36" s="401">
        <v>411</v>
      </c>
      <c r="G36" s="498">
        <v>0</v>
      </c>
      <c r="H36" s="499" t="s">
        <v>1014</v>
      </c>
    </row>
    <row r="37" spans="1:8" s="187" customFormat="1" ht="15">
      <c r="A37" s="490">
        <v>29</v>
      </c>
      <c r="B37" s="330" t="s">
        <v>918</v>
      </c>
      <c r="C37" s="401">
        <v>2026</v>
      </c>
      <c r="D37" s="401">
        <v>708</v>
      </c>
      <c r="E37" s="401">
        <v>15</v>
      </c>
      <c r="F37" s="401">
        <v>473</v>
      </c>
      <c r="G37" s="498">
        <v>0</v>
      </c>
      <c r="H37" s="499" t="s">
        <v>1015</v>
      </c>
    </row>
    <row r="38" spans="1:8" s="187" customFormat="1" ht="15">
      <c r="A38" s="490">
        <v>30</v>
      </c>
      <c r="B38" s="330" t="s">
        <v>919</v>
      </c>
      <c r="C38" s="401">
        <v>1010</v>
      </c>
      <c r="D38" s="401">
        <v>356</v>
      </c>
      <c r="E38" s="401">
        <v>11</v>
      </c>
      <c r="F38" s="401">
        <v>77</v>
      </c>
      <c r="G38" s="498">
        <v>0</v>
      </c>
      <c r="H38" s="499" t="s">
        <v>1016</v>
      </c>
    </row>
    <row r="39" spans="1:8" s="187" customFormat="1" ht="15">
      <c r="A39" s="490">
        <v>31</v>
      </c>
      <c r="B39" s="330" t="s">
        <v>920</v>
      </c>
      <c r="C39" s="401">
        <v>481</v>
      </c>
      <c r="D39" s="401">
        <v>168</v>
      </c>
      <c r="E39" s="401">
        <v>5</v>
      </c>
      <c r="F39" s="401">
        <v>143</v>
      </c>
      <c r="G39" s="498">
        <v>0</v>
      </c>
      <c r="H39" s="499" t="s">
        <v>1017</v>
      </c>
    </row>
    <row r="40" spans="1:8" s="187" customFormat="1" ht="15">
      <c r="A40" s="490">
        <v>32</v>
      </c>
      <c r="B40" s="330" t="s">
        <v>921</v>
      </c>
      <c r="C40" s="401">
        <v>744</v>
      </c>
      <c r="D40" s="401">
        <v>265</v>
      </c>
      <c r="E40" s="401">
        <v>4</v>
      </c>
      <c r="F40" s="401">
        <v>169</v>
      </c>
      <c r="G40" s="498">
        <v>0</v>
      </c>
      <c r="H40" s="499" t="s">
        <v>1018</v>
      </c>
    </row>
    <row r="41" spans="1:8" s="187" customFormat="1" ht="15">
      <c r="A41" s="490">
        <v>33</v>
      </c>
      <c r="B41" s="330" t="s">
        <v>922</v>
      </c>
      <c r="C41" s="401">
        <v>1700</v>
      </c>
      <c r="D41" s="401">
        <v>598</v>
      </c>
      <c r="E41" s="401">
        <v>16</v>
      </c>
      <c r="F41" s="401">
        <v>483</v>
      </c>
      <c r="G41" s="498">
        <v>0</v>
      </c>
      <c r="H41" s="499" t="s">
        <v>1019</v>
      </c>
    </row>
    <row r="42" spans="1:8" s="187" customFormat="1" ht="15">
      <c r="A42" s="490">
        <v>34</v>
      </c>
      <c r="B42" s="330" t="s">
        <v>923</v>
      </c>
      <c r="C42" s="401">
        <v>1059</v>
      </c>
      <c r="D42" s="401">
        <v>373</v>
      </c>
      <c r="E42" s="401">
        <v>7</v>
      </c>
      <c r="F42" s="401">
        <v>286</v>
      </c>
      <c r="G42" s="498">
        <v>0</v>
      </c>
      <c r="H42" s="499" t="s">
        <v>1020</v>
      </c>
    </row>
    <row r="43" spans="1:8" s="187" customFormat="1" ht="15">
      <c r="A43" s="490">
        <v>35</v>
      </c>
      <c r="B43" s="330" t="s">
        <v>924</v>
      </c>
      <c r="C43" s="401">
        <v>1487</v>
      </c>
      <c r="D43" s="401">
        <v>526</v>
      </c>
      <c r="E43" s="401">
        <v>11</v>
      </c>
      <c r="F43" s="401">
        <v>231</v>
      </c>
      <c r="G43" s="498">
        <v>0</v>
      </c>
      <c r="H43" s="499" t="s">
        <v>1021</v>
      </c>
    </row>
    <row r="44" spans="1:8" s="187" customFormat="1" ht="15">
      <c r="A44" s="490">
        <v>36</v>
      </c>
      <c r="B44" s="330" t="s">
        <v>925</v>
      </c>
      <c r="C44" s="401">
        <v>1285</v>
      </c>
      <c r="D44" s="401">
        <v>452</v>
      </c>
      <c r="E44" s="401">
        <v>14</v>
      </c>
      <c r="F44" s="401">
        <v>386</v>
      </c>
      <c r="G44" s="498">
        <v>0</v>
      </c>
      <c r="H44" s="499" t="s">
        <v>1022</v>
      </c>
    </row>
    <row r="45" spans="1:8" s="187" customFormat="1" ht="15">
      <c r="A45" s="490">
        <v>37</v>
      </c>
      <c r="B45" s="330" t="s">
        <v>926</v>
      </c>
      <c r="C45" s="401">
        <v>1739</v>
      </c>
      <c r="D45" s="401">
        <v>604</v>
      </c>
      <c r="E45" s="401">
        <v>16</v>
      </c>
      <c r="F45" s="401">
        <v>512</v>
      </c>
      <c r="G45" s="498">
        <v>0</v>
      </c>
      <c r="H45" s="499" t="s">
        <v>1023</v>
      </c>
    </row>
    <row r="46" spans="1:8" s="187" customFormat="1" ht="15">
      <c r="A46" s="490">
        <v>38</v>
      </c>
      <c r="B46" s="330" t="s">
        <v>927</v>
      </c>
      <c r="C46" s="401">
        <v>1532</v>
      </c>
      <c r="D46" s="401">
        <v>537</v>
      </c>
      <c r="E46" s="401">
        <v>18</v>
      </c>
      <c r="F46" s="401">
        <v>460</v>
      </c>
      <c r="G46" s="498">
        <v>0</v>
      </c>
      <c r="H46" s="499" t="s">
        <v>1024</v>
      </c>
    </row>
    <row r="47" spans="1:8">
      <c r="A47" s="668" t="s">
        <v>14</v>
      </c>
      <c r="B47" s="669"/>
      <c r="C47" s="375">
        <f>SUM(C9:C46)</f>
        <v>70180</v>
      </c>
      <c r="D47" s="19">
        <f>SUM(D9:D46)</f>
        <v>24700</v>
      </c>
      <c r="E47" s="375">
        <f>SUM(E9:E46)</f>
        <v>1087</v>
      </c>
      <c r="F47" s="375">
        <f>SUM(F9:F46)</f>
        <v>15977</v>
      </c>
      <c r="G47" s="498">
        <v>0</v>
      </c>
      <c r="H47" s="19"/>
    </row>
    <row r="48" spans="1:8">
      <c r="A48" s="195"/>
    </row>
    <row r="51" spans="4:8">
      <c r="D51">
        <f>17064-C47</f>
        <v>-53116</v>
      </c>
      <c r="F51">
        <f>E52/C47*100</f>
        <v>24.314619549729269</v>
      </c>
    </row>
    <row r="52" spans="4:8">
      <c r="E52">
        <f>E47+F47</f>
        <v>17064</v>
      </c>
    </row>
    <row r="53" spans="4:8">
      <c r="F53" s="719" t="s">
        <v>885</v>
      </c>
      <c r="G53" s="719"/>
      <c r="H53" s="719"/>
    </row>
    <row r="54" spans="4:8">
      <c r="F54" s="719"/>
      <c r="G54" s="719"/>
      <c r="H54" s="719"/>
    </row>
    <row r="55" spans="4:8">
      <c r="F55" s="719"/>
      <c r="G55" s="719"/>
      <c r="H55" s="719"/>
    </row>
    <row r="56" spans="4:8">
      <c r="F56" s="719"/>
      <c r="G56" s="719"/>
      <c r="H56" s="719"/>
    </row>
    <row r="57" spans="4:8">
      <c r="F57" s="719"/>
      <c r="G57" s="719"/>
      <c r="H57" s="719"/>
    </row>
  </sheetData>
  <mergeCells count="6">
    <mergeCell ref="A1:F1"/>
    <mergeCell ref="A2:G2"/>
    <mergeCell ref="A4:G4"/>
    <mergeCell ref="F6:H6"/>
    <mergeCell ref="F53:H57"/>
    <mergeCell ref="A47:B47"/>
  </mergeCells>
  <printOptions horizontalCentered="1"/>
  <pageMargins left="0.70866141732283472" right="0.70866141732283472" top="0.23622047244094491" bottom="0" header="0.31496062992125984" footer="0.31496062992125984"/>
  <pageSetup paperSize="9" scale="93" orientation="landscape" r:id="rId1"/>
</worksheet>
</file>

<file path=xl/worksheets/sheet35.xml><?xml version="1.0" encoding="utf-8"?>
<worksheet xmlns="http://schemas.openxmlformats.org/spreadsheetml/2006/main" xmlns:r="http://schemas.openxmlformats.org/officeDocument/2006/relationships">
  <sheetPr codeName="Sheet35">
    <pageSetUpPr fitToPage="1"/>
  </sheetPr>
  <dimension ref="A1:L57"/>
  <sheetViews>
    <sheetView topLeftCell="A7" zoomScaleSheetLayoutView="100" workbookViewId="0">
      <selection activeCell="E7" sqref="E7"/>
    </sheetView>
  </sheetViews>
  <sheetFormatPr defaultRowHeight="12.75"/>
  <cols>
    <col min="1" max="1" width="8.28515625" customWidth="1"/>
    <col min="2" max="2" width="15.5703125" customWidth="1"/>
    <col min="3" max="3" width="14.7109375" customWidth="1"/>
    <col min="4" max="4" width="21" customWidth="1"/>
    <col min="5" max="5" width="15.7109375" customWidth="1"/>
    <col min="6" max="6" width="16.28515625" customWidth="1"/>
    <col min="7" max="7" width="22" customWidth="1"/>
    <col min="8" max="8" width="17.42578125" customWidth="1"/>
  </cols>
  <sheetData>
    <row r="1" spans="1:12" ht="18">
      <c r="A1" s="772" t="s">
        <v>0</v>
      </c>
      <c r="B1" s="772"/>
      <c r="C1" s="772"/>
      <c r="D1" s="772"/>
      <c r="E1" s="772"/>
      <c r="F1" s="772"/>
      <c r="H1" s="187" t="s">
        <v>710</v>
      </c>
    </row>
    <row r="2" spans="1:12" ht="21">
      <c r="A2" s="773" t="s">
        <v>734</v>
      </c>
      <c r="B2" s="773"/>
      <c r="C2" s="773"/>
      <c r="D2" s="773"/>
      <c r="E2" s="773"/>
      <c r="F2" s="773"/>
      <c r="G2" s="773"/>
    </row>
    <row r="3" spans="1:12" ht="15">
      <c r="A3" s="189"/>
      <c r="B3" s="189"/>
    </row>
    <row r="4" spans="1:12" ht="18" customHeight="1">
      <c r="A4" s="774" t="s">
        <v>711</v>
      </c>
      <c r="B4" s="774"/>
      <c r="C4" s="774"/>
      <c r="D4" s="774"/>
      <c r="E4" s="774"/>
      <c r="F4" s="774"/>
      <c r="G4" s="774"/>
    </row>
    <row r="5" spans="1:12" ht="15">
      <c r="A5" s="190" t="s">
        <v>934</v>
      </c>
      <c r="B5" s="190"/>
    </row>
    <row r="6" spans="1:12" ht="15">
      <c r="A6" s="190"/>
      <c r="B6" s="190"/>
      <c r="F6" s="775" t="s">
        <v>1132</v>
      </c>
      <c r="G6" s="775"/>
      <c r="H6" s="775"/>
    </row>
    <row r="7" spans="1:12" ht="59.25" customHeight="1">
      <c r="A7" s="275" t="s">
        <v>2</v>
      </c>
      <c r="B7" s="275" t="s">
        <v>3</v>
      </c>
      <c r="C7" s="277" t="s">
        <v>712</v>
      </c>
      <c r="D7" s="277" t="s">
        <v>713</v>
      </c>
      <c r="E7" s="277" t="s">
        <v>714</v>
      </c>
      <c r="F7" s="277" t="s">
        <v>715</v>
      </c>
      <c r="G7" s="299" t="s">
        <v>716</v>
      </c>
      <c r="H7" s="266" t="s">
        <v>717</v>
      </c>
    </row>
    <row r="8" spans="1:12" s="187" customFormat="1" ht="15">
      <c r="A8" s="193" t="s">
        <v>250</v>
      </c>
      <c r="B8" s="193" t="s">
        <v>251</v>
      </c>
      <c r="C8" s="193" t="s">
        <v>252</v>
      </c>
      <c r="D8" s="193" t="s">
        <v>253</v>
      </c>
      <c r="E8" s="193" t="s">
        <v>254</v>
      </c>
      <c r="F8" s="193" t="s">
        <v>255</v>
      </c>
      <c r="G8" s="300" t="s">
        <v>256</v>
      </c>
      <c r="H8" s="221">
        <v>8</v>
      </c>
    </row>
    <row r="9" spans="1:12" s="187" customFormat="1" ht="15">
      <c r="A9" s="343">
        <v>1</v>
      </c>
      <c r="B9" s="146" t="s">
        <v>890</v>
      </c>
      <c r="C9" s="478">
        <v>9997</v>
      </c>
      <c r="D9" s="478">
        <v>9997</v>
      </c>
      <c r="E9" s="478">
        <v>45</v>
      </c>
      <c r="F9" s="477" t="s">
        <v>1025</v>
      </c>
      <c r="G9" s="479" t="s">
        <v>1026</v>
      </c>
      <c r="H9" s="480" t="s">
        <v>1027</v>
      </c>
    </row>
    <row r="10" spans="1:12" s="187" customFormat="1" ht="15">
      <c r="A10" s="343">
        <v>2</v>
      </c>
      <c r="B10" s="146" t="s">
        <v>891</v>
      </c>
      <c r="C10" s="478">
        <v>6202</v>
      </c>
      <c r="D10" s="478">
        <v>6202</v>
      </c>
      <c r="E10" s="478">
        <v>28</v>
      </c>
      <c r="F10" s="477" t="s">
        <v>1025</v>
      </c>
      <c r="G10" s="479" t="s">
        <v>1026</v>
      </c>
      <c r="H10" s="480" t="s">
        <v>1027</v>
      </c>
    </row>
    <row r="11" spans="1:12" s="187" customFormat="1" ht="15">
      <c r="A11" s="343">
        <v>3</v>
      </c>
      <c r="B11" s="146" t="s">
        <v>892</v>
      </c>
      <c r="C11" s="478">
        <v>5796</v>
      </c>
      <c r="D11" s="478">
        <v>5796</v>
      </c>
      <c r="E11" s="478">
        <v>26</v>
      </c>
      <c r="F11" s="477" t="s">
        <v>1025</v>
      </c>
      <c r="G11" s="479" t="s">
        <v>1026</v>
      </c>
      <c r="H11" s="480" t="s">
        <v>1027</v>
      </c>
    </row>
    <row r="12" spans="1:12" s="187" customFormat="1" ht="15">
      <c r="A12" s="343">
        <v>4</v>
      </c>
      <c r="B12" s="146" t="s">
        <v>893</v>
      </c>
      <c r="C12" s="478">
        <v>4022</v>
      </c>
      <c r="D12" s="478">
        <v>4022</v>
      </c>
      <c r="E12" s="478">
        <v>18</v>
      </c>
      <c r="F12" s="477" t="s">
        <v>1025</v>
      </c>
      <c r="G12" s="479" t="s">
        <v>1026</v>
      </c>
      <c r="H12" s="480" t="s">
        <v>1027</v>
      </c>
    </row>
    <row r="13" spans="1:12" s="187" customFormat="1" ht="15">
      <c r="A13" s="343">
        <v>5</v>
      </c>
      <c r="B13" s="146" t="s">
        <v>894</v>
      </c>
      <c r="C13" s="478">
        <v>6875</v>
      </c>
      <c r="D13" s="478">
        <v>6875</v>
      </c>
      <c r="E13" s="478">
        <v>31</v>
      </c>
      <c r="F13" s="477" t="s">
        <v>1025</v>
      </c>
      <c r="G13" s="479" t="s">
        <v>1026</v>
      </c>
      <c r="H13" s="480" t="s">
        <v>1027</v>
      </c>
    </row>
    <row r="14" spans="1:12" s="187" customFormat="1" ht="15">
      <c r="A14" s="343">
        <v>6</v>
      </c>
      <c r="B14" s="146" t="s">
        <v>895</v>
      </c>
      <c r="C14" s="478">
        <v>4274</v>
      </c>
      <c r="D14" s="478">
        <v>4274</v>
      </c>
      <c r="E14" s="478">
        <v>19</v>
      </c>
      <c r="F14" s="477" t="s">
        <v>1025</v>
      </c>
      <c r="G14" s="479" t="s">
        <v>1026</v>
      </c>
      <c r="H14" s="480" t="s">
        <v>1027</v>
      </c>
    </row>
    <row r="15" spans="1:12" s="187" customFormat="1" ht="15">
      <c r="A15" s="343">
        <v>7</v>
      </c>
      <c r="B15" s="146" t="s">
        <v>896</v>
      </c>
      <c r="C15" s="478">
        <v>10798</v>
      </c>
      <c r="D15" s="478">
        <v>10798</v>
      </c>
      <c r="E15" s="478">
        <v>49</v>
      </c>
      <c r="F15" s="477" t="s">
        <v>1025</v>
      </c>
      <c r="G15" s="479" t="s">
        <v>1026</v>
      </c>
      <c r="H15" s="480" t="s">
        <v>1027</v>
      </c>
      <c r="L15" s="481"/>
    </row>
    <row r="16" spans="1:12" s="187" customFormat="1" ht="15">
      <c r="A16" s="343">
        <v>8</v>
      </c>
      <c r="B16" s="146" t="s">
        <v>897</v>
      </c>
      <c r="C16" s="478">
        <v>2512</v>
      </c>
      <c r="D16" s="478">
        <v>2512</v>
      </c>
      <c r="E16" s="478">
        <v>11</v>
      </c>
      <c r="F16" s="477" t="s">
        <v>1025</v>
      </c>
      <c r="G16" s="479" t="s">
        <v>1026</v>
      </c>
      <c r="H16" s="480" t="s">
        <v>1027</v>
      </c>
    </row>
    <row r="17" spans="1:8" s="187" customFormat="1" ht="15">
      <c r="A17" s="343">
        <v>9</v>
      </c>
      <c r="B17" s="146" t="s">
        <v>898</v>
      </c>
      <c r="C17" s="478">
        <v>2343</v>
      </c>
      <c r="D17" s="478">
        <v>2343</v>
      </c>
      <c r="E17" s="478">
        <v>11</v>
      </c>
      <c r="F17" s="477" t="s">
        <v>1025</v>
      </c>
      <c r="G17" s="479" t="s">
        <v>1026</v>
      </c>
      <c r="H17" s="480" t="s">
        <v>1027</v>
      </c>
    </row>
    <row r="18" spans="1:8" s="187" customFormat="1" ht="15">
      <c r="A18" s="343">
        <v>10</v>
      </c>
      <c r="B18" s="146" t="s">
        <v>899</v>
      </c>
      <c r="C18" s="478">
        <v>4589</v>
      </c>
      <c r="D18" s="478">
        <v>4589</v>
      </c>
      <c r="E18" s="478">
        <v>21</v>
      </c>
      <c r="F18" s="477" t="s">
        <v>1025</v>
      </c>
      <c r="G18" s="479" t="s">
        <v>1026</v>
      </c>
      <c r="H18" s="480" t="s">
        <v>1027</v>
      </c>
    </row>
    <row r="19" spans="1:8" s="187" customFormat="1" ht="15">
      <c r="A19" s="343">
        <v>11</v>
      </c>
      <c r="B19" s="146" t="s">
        <v>900</v>
      </c>
      <c r="C19" s="478">
        <v>6882</v>
      </c>
      <c r="D19" s="478">
        <v>6882</v>
      </c>
      <c r="E19" s="478">
        <v>31</v>
      </c>
      <c r="F19" s="477" t="s">
        <v>1025</v>
      </c>
      <c r="G19" s="479" t="s">
        <v>1026</v>
      </c>
      <c r="H19" s="480" t="s">
        <v>1027</v>
      </c>
    </row>
    <row r="20" spans="1:8" s="187" customFormat="1" ht="15">
      <c r="A20" s="343">
        <v>12</v>
      </c>
      <c r="B20" s="146" t="s">
        <v>901</v>
      </c>
      <c r="C20" s="478">
        <v>9110</v>
      </c>
      <c r="D20" s="478">
        <v>9110</v>
      </c>
      <c r="E20" s="478">
        <v>41</v>
      </c>
      <c r="F20" s="477" t="s">
        <v>1025</v>
      </c>
      <c r="G20" s="479" t="s">
        <v>1026</v>
      </c>
      <c r="H20" s="480" t="s">
        <v>1027</v>
      </c>
    </row>
    <row r="21" spans="1:8" s="187" customFormat="1" ht="15">
      <c r="A21" s="343">
        <v>13</v>
      </c>
      <c r="B21" s="146" t="s">
        <v>902</v>
      </c>
      <c r="C21" s="478">
        <v>6809</v>
      </c>
      <c r="D21" s="478">
        <v>6809</v>
      </c>
      <c r="E21" s="478">
        <v>31</v>
      </c>
      <c r="F21" s="477" t="s">
        <v>1025</v>
      </c>
      <c r="G21" s="479" t="s">
        <v>1026</v>
      </c>
      <c r="H21" s="480" t="s">
        <v>1027</v>
      </c>
    </row>
    <row r="22" spans="1:8" s="187" customFormat="1" ht="15">
      <c r="A22" s="343">
        <v>14</v>
      </c>
      <c r="B22" s="146" t="s">
        <v>903</v>
      </c>
      <c r="C22" s="478">
        <v>5638</v>
      </c>
      <c r="D22" s="478">
        <v>5638</v>
      </c>
      <c r="E22" s="478">
        <v>25</v>
      </c>
      <c r="F22" s="477" t="s">
        <v>1025</v>
      </c>
      <c r="G22" s="479" t="s">
        <v>1026</v>
      </c>
      <c r="H22" s="480" t="s">
        <v>1027</v>
      </c>
    </row>
    <row r="23" spans="1:8" s="187" customFormat="1" ht="15">
      <c r="A23" s="343">
        <v>15</v>
      </c>
      <c r="B23" s="146" t="s">
        <v>904</v>
      </c>
      <c r="C23" s="478">
        <v>9767</v>
      </c>
      <c r="D23" s="478">
        <v>9767</v>
      </c>
      <c r="E23" s="478">
        <v>44</v>
      </c>
      <c r="F23" s="477" t="s">
        <v>1025</v>
      </c>
      <c r="G23" s="479" t="s">
        <v>1026</v>
      </c>
      <c r="H23" s="480" t="s">
        <v>1027</v>
      </c>
    </row>
    <row r="24" spans="1:8" s="187" customFormat="1" ht="15">
      <c r="A24" s="343">
        <v>16</v>
      </c>
      <c r="B24" s="146" t="s">
        <v>905</v>
      </c>
      <c r="C24" s="478">
        <v>7322</v>
      </c>
      <c r="D24" s="478">
        <v>7322</v>
      </c>
      <c r="E24" s="478">
        <v>33</v>
      </c>
      <c r="F24" s="477" t="s">
        <v>1025</v>
      </c>
      <c r="G24" s="479" t="s">
        <v>1026</v>
      </c>
      <c r="H24" s="480" t="s">
        <v>1027</v>
      </c>
    </row>
    <row r="25" spans="1:8" s="187" customFormat="1" ht="15">
      <c r="A25" s="343">
        <v>17</v>
      </c>
      <c r="B25" s="146" t="s">
        <v>906</v>
      </c>
      <c r="C25" s="478">
        <v>1640</v>
      </c>
      <c r="D25" s="478">
        <v>1640</v>
      </c>
      <c r="E25" s="478">
        <v>7</v>
      </c>
      <c r="F25" s="477" t="s">
        <v>1025</v>
      </c>
      <c r="G25" s="479" t="s">
        <v>1026</v>
      </c>
      <c r="H25" s="480" t="s">
        <v>1027</v>
      </c>
    </row>
    <row r="26" spans="1:8" s="187" customFormat="1" ht="15">
      <c r="A26" s="343">
        <v>18</v>
      </c>
      <c r="B26" s="146" t="s">
        <v>907</v>
      </c>
      <c r="C26" s="478">
        <v>6462</v>
      </c>
      <c r="D26" s="478">
        <v>6462</v>
      </c>
      <c r="E26" s="478">
        <v>29</v>
      </c>
      <c r="F26" s="477" t="s">
        <v>1025</v>
      </c>
      <c r="G26" s="479" t="s">
        <v>1026</v>
      </c>
      <c r="H26" s="480" t="s">
        <v>1027</v>
      </c>
    </row>
    <row r="27" spans="1:8" s="187" customFormat="1" ht="15">
      <c r="A27" s="343">
        <v>19</v>
      </c>
      <c r="B27" s="146" t="s">
        <v>908</v>
      </c>
      <c r="C27" s="478">
        <v>11821</v>
      </c>
      <c r="D27" s="478">
        <v>11821</v>
      </c>
      <c r="E27" s="478">
        <v>53</v>
      </c>
      <c r="F27" s="477" t="s">
        <v>1025</v>
      </c>
      <c r="G27" s="479" t="s">
        <v>1026</v>
      </c>
      <c r="H27" s="480" t="s">
        <v>1027</v>
      </c>
    </row>
    <row r="28" spans="1:8" s="187" customFormat="1" ht="15">
      <c r="A28" s="343">
        <v>20</v>
      </c>
      <c r="B28" s="146" t="s">
        <v>909</v>
      </c>
      <c r="C28" s="478">
        <v>7890</v>
      </c>
      <c r="D28" s="478">
        <v>7890</v>
      </c>
      <c r="E28" s="478">
        <v>36</v>
      </c>
      <c r="F28" s="477" t="s">
        <v>1025</v>
      </c>
      <c r="G28" s="479" t="s">
        <v>1026</v>
      </c>
      <c r="H28" s="480" t="s">
        <v>1027</v>
      </c>
    </row>
    <row r="29" spans="1:8" s="187" customFormat="1" ht="15">
      <c r="A29" s="343">
        <v>21</v>
      </c>
      <c r="B29" s="146" t="s">
        <v>910</v>
      </c>
      <c r="C29" s="478">
        <v>8263</v>
      </c>
      <c r="D29" s="478">
        <v>8263</v>
      </c>
      <c r="E29" s="478">
        <v>37</v>
      </c>
      <c r="F29" s="477" t="s">
        <v>1025</v>
      </c>
      <c r="G29" s="479" t="s">
        <v>1026</v>
      </c>
      <c r="H29" s="480" t="s">
        <v>1027</v>
      </c>
    </row>
    <row r="30" spans="1:8" s="187" customFormat="1" ht="15">
      <c r="A30" s="343">
        <v>22</v>
      </c>
      <c r="B30" s="146" t="s">
        <v>911</v>
      </c>
      <c r="C30" s="478">
        <v>10983</v>
      </c>
      <c r="D30" s="478">
        <v>10983</v>
      </c>
      <c r="E30" s="478">
        <v>50</v>
      </c>
      <c r="F30" s="477" t="s">
        <v>1025</v>
      </c>
      <c r="G30" s="479" t="s">
        <v>1026</v>
      </c>
      <c r="H30" s="480" t="s">
        <v>1027</v>
      </c>
    </row>
    <row r="31" spans="1:8" s="187" customFormat="1" ht="15">
      <c r="A31" s="343">
        <v>23</v>
      </c>
      <c r="B31" s="146" t="s">
        <v>912</v>
      </c>
      <c r="C31" s="478">
        <v>9265</v>
      </c>
      <c r="D31" s="478">
        <v>9265</v>
      </c>
      <c r="E31" s="478">
        <v>42</v>
      </c>
      <c r="F31" s="477" t="s">
        <v>1025</v>
      </c>
      <c r="G31" s="479" t="s">
        <v>1026</v>
      </c>
      <c r="H31" s="480" t="s">
        <v>1027</v>
      </c>
    </row>
    <row r="32" spans="1:8" s="187" customFormat="1" ht="15">
      <c r="A32" s="343">
        <v>24</v>
      </c>
      <c r="B32" s="146" t="s">
        <v>913</v>
      </c>
      <c r="C32" s="478">
        <v>7829</v>
      </c>
      <c r="D32" s="478">
        <v>7829</v>
      </c>
      <c r="E32" s="478">
        <v>35</v>
      </c>
      <c r="F32" s="477" t="s">
        <v>1025</v>
      </c>
      <c r="G32" s="479" t="s">
        <v>1026</v>
      </c>
      <c r="H32" s="480" t="s">
        <v>1027</v>
      </c>
    </row>
    <row r="33" spans="1:8" s="187" customFormat="1" ht="15">
      <c r="A33" s="343">
        <v>25</v>
      </c>
      <c r="B33" s="146" t="s">
        <v>914</v>
      </c>
      <c r="C33" s="478">
        <v>6004</v>
      </c>
      <c r="D33" s="478">
        <v>6004</v>
      </c>
      <c r="E33" s="478">
        <v>27</v>
      </c>
      <c r="F33" s="477" t="s">
        <v>1025</v>
      </c>
      <c r="G33" s="479" t="s">
        <v>1026</v>
      </c>
      <c r="H33" s="480" t="s">
        <v>1027</v>
      </c>
    </row>
    <row r="34" spans="1:8" s="187" customFormat="1" ht="15">
      <c r="A34" s="343">
        <v>26</v>
      </c>
      <c r="B34" s="146" t="s">
        <v>915</v>
      </c>
      <c r="C34" s="478">
        <v>6311</v>
      </c>
      <c r="D34" s="478">
        <v>6311</v>
      </c>
      <c r="E34" s="478">
        <v>29</v>
      </c>
      <c r="F34" s="477" t="s">
        <v>1025</v>
      </c>
      <c r="G34" s="479" t="s">
        <v>1026</v>
      </c>
      <c r="H34" s="480" t="s">
        <v>1027</v>
      </c>
    </row>
    <row r="35" spans="1:8" s="187" customFormat="1" ht="15">
      <c r="A35" s="343">
        <v>27</v>
      </c>
      <c r="B35" s="146" t="s">
        <v>916</v>
      </c>
      <c r="C35" s="478">
        <v>7434</v>
      </c>
      <c r="D35" s="478">
        <v>7434</v>
      </c>
      <c r="E35" s="478">
        <v>34</v>
      </c>
      <c r="F35" s="477" t="s">
        <v>1025</v>
      </c>
      <c r="G35" s="479" t="s">
        <v>1026</v>
      </c>
      <c r="H35" s="480" t="s">
        <v>1027</v>
      </c>
    </row>
    <row r="36" spans="1:8" s="187" customFormat="1" ht="15">
      <c r="A36" s="343">
        <v>28</v>
      </c>
      <c r="B36" s="146" t="s">
        <v>917</v>
      </c>
      <c r="C36" s="478">
        <v>6040</v>
      </c>
      <c r="D36" s="478">
        <v>6040</v>
      </c>
      <c r="E36" s="478">
        <v>27</v>
      </c>
      <c r="F36" s="477" t="s">
        <v>1025</v>
      </c>
      <c r="G36" s="479" t="s">
        <v>1026</v>
      </c>
      <c r="H36" s="480" t="s">
        <v>1027</v>
      </c>
    </row>
    <row r="37" spans="1:8" s="187" customFormat="1" ht="15">
      <c r="A37" s="335">
        <v>29</v>
      </c>
      <c r="B37" s="330" t="s">
        <v>918</v>
      </c>
      <c r="C37" s="478">
        <v>6610</v>
      </c>
      <c r="D37" s="478">
        <v>6610</v>
      </c>
      <c r="E37" s="478">
        <v>30</v>
      </c>
      <c r="F37" s="477" t="s">
        <v>1025</v>
      </c>
      <c r="G37" s="479" t="s">
        <v>1026</v>
      </c>
      <c r="H37" s="480" t="s">
        <v>1027</v>
      </c>
    </row>
    <row r="38" spans="1:8" s="187" customFormat="1" ht="15">
      <c r="A38" s="335">
        <v>30</v>
      </c>
      <c r="B38" s="330" t="s">
        <v>919</v>
      </c>
      <c r="C38" s="478">
        <v>5060</v>
      </c>
      <c r="D38" s="478">
        <v>5060</v>
      </c>
      <c r="E38" s="478">
        <v>23</v>
      </c>
      <c r="F38" s="477" t="s">
        <v>1025</v>
      </c>
      <c r="G38" s="479" t="s">
        <v>1026</v>
      </c>
      <c r="H38" s="480" t="s">
        <v>1027</v>
      </c>
    </row>
    <row r="39" spans="1:8" s="187" customFormat="1" ht="15">
      <c r="A39" s="335">
        <v>31</v>
      </c>
      <c r="B39" s="330" t="s">
        <v>920</v>
      </c>
      <c r="C39" s="478">
        <v>1979</v>
      </c>
      <c r="D39" s="478">
        <v>1979</v>
      </c>
      <c r="E39" s="478">
        <v>9</v>
      </c>
      <c r="F39" s="477" t="s">
        <v>1025</v>
      </c>
      <c r="G39" s="479" t="s">
        <v>1026</v>
      </c>
      <c r="H39" s="480" t="s">
        <v>1027</v>
      </c>
    </row>
    <row r="40" spans="1:8" s="187" customFormat="1" ht="15">
      <c r="A40" s="335">
        <v>32</v>
      </c>
      <c r="B40" s="330" t="s">
        <v>921</v>
      </c>
      <c r="C40" s="478">
        <v>2432</v>
      </c>
      <c r="D40" s="478">
        <v>2432</v>
      </c>
      <c r="E40" s="478">
        <v>11</v>
      </c>
      <c r="F40" s="477" t="s">
        <v>1025</v>
      </c>
      <c r="G40" s="479" t="s">
        <v>1026</v>
      </c>
      <c r="H40" s="480" t="s">
        <v>1027</v>
      </c>
    </row>
    <row r="41" spans="1:8" s="187" customFormat="1" ht="15">
      <c r="A41" s="335">
        <v>33</v>
      </c>
      <c r="B41" s="330" t="s">
        <v>922</v>
      </c>
      <c r="C41" s="478">
        <v>5009</v>
      </c>
      <c r="D41" s="478">
        <v>5009</v>
      </c>
      <c r="E41" s="478">
        <v>23</v>
      </c>
      <c r="F41" s="477" t="s">
        <v>1025</v>
      </c>
      <c r="G41" s="479" t="s">
        <v>1026</v>
      </c>
      <c r="H41" s="480" t="s">
        <v>1027</v>
      </c>
    </row>
    <row r="42" spans="1:8" s="187" customFormat="1" ht="15">
      <c r="A42" s="335">
        <v>34</v>
      </c>
      <c r="B42" s="330" t="s">
        <v>923</v>
      </c>
      <c r="C42" s="478">
        <v>3770</v>
      </c>
      <c r="D42" s="478">
        <v>3770</v>
      </c>
      <c r="E42" s="478">
        <v>17</v>
      </c>
      <c r="F42" s="477" t="s">
        <v>1025</v>
      </c>
      <c r="G42" s="479" t="s">
        <v>1026</v>
      </c>
      <c r="H42" s="480" t="s">
        <v>1027</v>
      </c>
    </row>
    <row r="43" spans="1:8" s="187" customFormat="1" ht="15">
      <c r="A43" s="335">
        <v>35</v>
      </c>
      <c r="B43" s="330" t="s">
        <v>924</v>
      </c>
      <c r="C43" s="478">
        <v>5673</v>
      </c>
      <c r="D43" s="478">
        <v>5673</v>
      </c>
      <c r="E43" s="478">
        <v>26</v>
      </c>
      <c r="F43" s="477" t="s">
        <v>1025</v>
      </c>
      <c r="G43" s="479" t="s">
        <v>1026</v>
      </c>
      <c r="H43" s="480" t="s">
        <v>1027</v>
      </c>
    </row>
    <row r="44" spans="1:8" s="187" customFormat="1" ht="15">
      <c r="A44" s="335">
        <v>36</v>
      </c>
      <c r="B44" s="330" t="s">
        <v>925</v>
      </c>
      <c r="C44" s="478">
        <v>4056</v>
      </c>
      <c r="D44" s="478">
        <v>4056</v>
      </c>
      <c r="E44" s="478">
        <v>18</v>
      </c>
      <c r="F44" s="477" t="s">
        <v>1025</v>
      </c>
      <c r="G44" s="479" t="s">
        <v>1026</v>
      </c>
      <c r="H44" s="480" t="s">
        <v>1027</v>
      </c>
    </row>
    <row r="45" spans="1:8" s="187" customFormat="1" ht="15">
      <c r="A45" s="335">
        <v>37</v>
      </c>
      <c r="B45" s="330" t="s">
        <v>926</v>
      </c>
      <c r="C45" s="478">
        <v>6019</v>
      </c>
      <c r="D45" s="478">
        <v>6019</v>
      </c>
      <c r="E45" s="478">
        <v>27</v>
      </c>
      <c r="F45" s="477" t="s">
        <v>1025</v>
      </c>
      <c r="G45" s="479" t="s">
        <v>1026</v>
      </c>
      <c r="H45" s="480" t="s">
        <v>1027</v>
      </c>
    </row>
    <row r="46" spans="1:8" s="187" customFormat="1" ht="15">
      <c r="A46" s="335">
        <v>38</v>
      </c>
      <c r="B46" s="330" t="s">
        <v>927</v>
      </c>
      <c r="C46" s="478">
        <v>5383</v>
      </c>
      <c r="D46" s="478">
        <v>5383</v>
      </c>
      <c r="E46" s="478">
        <v>24</v>
      </c>
      <c r="F46" s="477" t="s">
        <v>1025</v>
      </c>
      <c r="G46" s="479" t="s">
        <v>1026</v>
      </c>
      <c r="H46" s="480" t="s">
        <v>1027</v>
      </c>
    </row>
    <row r="47" spans="1:8" ht="15">
      <c r="A47" s="668" t="s">
        <v>14</v>
      </c>
      <c r="B47" s="669"/>
      <c r="C47" s="19">
        <f>SUM(C9:C46)</f>
        <v>238869</v>
      </c>
      <c r="D47" s="19">
        <f>SUM(D9:D46)</f>
        <v>238869</v>
      </c>
      <c r="E47" s="19">
        <v>1078</v>
      </c>
      <c r="F47" s="19" t="s">
        <v>1025</v>
      </c>
      <c r="G47" s="27" t="s">
        <v>1026</v>
      </c>
      <c r="H47" s="480" t="s">
        <v>1027</v>
      </c>
    </row>
    <row r="48" spans="1:8">
      <c r="A48" s="195"/>
    </row>
    <row r="53" spans="6:8">
      <c r="F53" s="719" t="s">
        <v>885</v>
      </c>
      <c r="G53" s="719"/>
      <c r="H53" s="719"/>
    </row>
    <row r="54" spans="6:8">
      <c r="F54" s="719"/>
      <c r="G54" s="719"/>
      <c r="H54" s="719"/>
    </row>
    <row r="55" spans="6:8">
      <c r="F55" s="719"/>
      <c r="G55" s="719"/>
      <c r="H55" s="719"/>
    </row>
    <row r="56" spans="6:8">
      <c r="F56" s="719"/>
      <c r="G56" s="719"/>
      <c r="H56" s="719"/>
    </row>
    <row r="57" spans="6:8">
      <c r="F57" s="719"/>
      <c r="G57" s="719"/>
      <c r="H57" s="719"/>
    </row>
  </sheetData>
  <mergeCells count="6">
    <mergeCell ref="F53:H57"/>
    <mergeCell ref="A1:F1"/>
    <mergeCell ref="A2:G2"/>
    <mergeCell ref="A4:G4"/>
    <mergeCell ref="F6:H6"/>
    <mergeCell ref="A47:B47"/>
  </mergeCells>
  <printOptions horizontalCentered="1"/>
  <pageMargins left="0.70866141732283472" right="0.70866141732283472" top="0.23622047244094491" bottom="0"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sheetPr codeName="Sheet36">
    <pageSetUpPr fitToPage="1"/>
  </sheetPr>
  <dimension ref="A1:Q33"/>
  <sheetViews>
    <sheetView topLeftCell="A6" zoomScaleSheetLayoutView="90" workbookViewId="0">
      <selection activeCell="H20" sqref="H20"/>
    </sheetView>
  </sheetViews>
  <sheetFormatPr defaultRowHeight="12.75"/>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 min="257" max="257" width="10.28515625" customWidth="1"/>
    <col min="258" max="258" width="12" customWidth="1"/>
    <col min="259" max="259" width="16.28515625" customWidth="1"/>
    <col min="260" max="260" width="15.85546875" customWidth="1"/>
    <col min="261" max="261" width="11.5703125" customWidth="1"/>
    <col min="262" max="262" width="15" customWidth="1"/>
    <col min="263" max="263" width="9.7109375" customWidth="1"/>
    <col min="264" max="264" width="15.140625" customWidth="1"/>
    <col min="265" max="265" width="16.5703125" customWidth="1"/>
    <col min="266" max="266" width="18.28515625" customWidth="1"/>
    <col min="267" max="267" width="14.140625" customWidth="1"/>
    <col min="513" max="513" width="10.28515625" customWidth="1"/>
    <col min="514" max="514" width="12" customWidth="1"/>
    <col min="515" max="515" width="16.28515625" customWidth="1"/>
    <col min="516" max="516" width="15.85546875" customWidth="1"/>
    <col min="517" max="517" width="11.5703125" customWidth="1"/>
    <col min="518" max="518" width="15" customWidth="1"/>
    <col min="519" max="519" width="9.7109375" customWidth="1"/>
    <col min="520" max="520" width="15.140625" customWidth="1"/>
    <col min="521" max="521" width="16.5703125" customWidth="1"/>
    <col min="522" max="522" width="18.28515625" customWidth="1"/>
    <col min="523" max="523" width="14.140625" customWidth="1"/>
    <col min="769" max="769" width="10.28515625" customWidth="1"/>
    <col min="770" max="770" width="12" customWidth="1"/>
    <col min="771" max="771" width="16.28515625" customWidth="1"/>
    <col min="772" max="772" width="15.85546875" customWidth="1"/>
    <col min="773" max="773" width="11.5703125" customWidth="1"/>
    <col min="774" max="774" width="15" customWidth="1"/>
    <col min="775" max="775" width="9.7109375" customWidth="1"/>
    <col min="776" max="776" width="15.140625" customWidth="1"/>
    <col min="777" max="777" width="16.5703125" customWidth="1"/>
    <col min="778" max="778" width="18.28515625" customWidth="1"/>
    <col min="779" max="779" width="14.140625" customWidth="1"/>
    <col min="1025" max="1025" width="10.28515625" customWidth="1"/>
    <col min="1026" max="1026" width="12" customWidth="1"/>
    <col min="1027" max="1027" width="16.28515625" customWidth="1"/>
    <col min="1028" max="1028" width="15.85546875" customWidth="1"/>
    <col min="1029" max="1029" width="11.5703125" customWidth="1"/>
    <col min="1030" max="1030" width="15" customWidth="1"/>
    <col min="1031" max="1031" width="9.7109375" customWidth="1"/>
    <col min="1032" max="1032" width="15.140625" customWidth="1"/>
    <col min="1033" max="1033" width="16.5703125" customWidth="1"/>
    <col min="1034" max="1034" width="18.28515625" customWidth="1"/>
    <col min="1035" max="1035" width="14.140625" customWidth="1"/>
    <col min="1281" max="1281" width="10.28515625" customWidth="1"/>
    <col min="1282" max="1282" width="12" customWidth="1"/>
    <col min="1283" max="1283" width="16.28515625" customWidth="1"/>
    <col min="1284" max="1284" width="15.85546875" customWidth="1"/>
    <col min="1285" max="1285" width="11.5703125" customWidth="1"/>
    <col min="1286" max="1286" width="15" customWidth="1"/>
    <col min="1287" max="1287" width="9.7109375" customWidth="1"/>
    <col min="1288" max="1288" width="15.140625" customWidth="1"/>
    <col min="1289" max="1289" width="16.5703125" customWidth="1"/>
    <col min="1290" max="1290" width="18.28515625" customWidth="1"/>
    <col min="1291" max="1291" width="14.140625" customWidth="1"/>
    <col min="1537" max="1537" width="10.28515625" customWidth="1"/>
    <col min="1538" max="1538" width="12" customWidth="1"/>
    <col min="1539" max="1539" width="16.28515625" customWidth="1"/>
    <col min="1540" max="1540" width="15.85546875" customWidth="1"/>
    <col min="1541" max="1541" width="11.5703125" customWidth="1"/>
    <col min="1542" max="1542" width="15" customWidth="1"/>
    <col min="1543" max="1543" width="9.7109375" customWidth="1"/>
    <col min="1544" max="1544" width="15.140625" customWidth="1"/>
    <col min="1545" max="1545" width="16.5703125" customWidth="1"/>
    <col min="1546" max="1546" width="18.28515625" customWidth="1"/>
    <col min="1547" max="1547" width="14.140625" customWidth="1"/>
    <col min="1793" max="1793" width="10.28515625" customWidth="1"/>
    <col min="1794" max="1794" width="12" customWidth="1"/>
    <col min="1795" max="1795" width="16.28515625" customWidth="1"/>
    <col min="1796" max="1796" width="15.85546875" customWidth="1"/>
    <col min="1797" max="1797" width="11.5703125" customWidth="1"/>
    <col min="1798" max="1798" width="15" customWidth="1"/>
    <col min="1799" max="1799" width="9.7109375" customWidth="1"/>
    <col min="1800" max="1800" width="15.140625" customWidth="1"/>
    <col min="1801" max="1801" width="16.5703125" customWidth="1"/>
    <col min="1802" max="1802" width="18.28515625" customWidth="1"/>
    <col min="1803" max="1803" width="14.140625" customWidth="1"/>
    <col min="2049" max="2049" width="10.28515625" customWidth="1"/>
    <col min="2050" max="2050" width="12" customWidth="1"/>
    <col min="2051" max="2051" width="16.28515625" customWidth="1"/>
    <col min="2052" max="2052" width="15.85546875" customWidth="1"/>
    <col min="2053" max="2053" width="11.5703125" customWidth="1"/>
    <col min="2054" max="2054" width="15" customWidth="1"/>
    <col min="2055" max="2055" width="9.7109375" customWidth="1"/>
    <col min="2056" max="2056" width="15.140625" customWidth="1"/>
    <col min="2057" max="2057" width="16.5703125" customWidth="1"/>
    <col min="2058" max="2058" width="18.28515625" customWidth="1"/>
    <col min="2059" max="2059" width="14.140625" customWidth="1"/>
    <col min="2305" max="2305" width="10.28515625" customWidth="1"/>
    <col min="2306" max="2306" width="12" customWidth="1"/>
    <col min="2307" max="2307" width="16.28515625" customWidth="1"/>
    <col min="2308" max="2308" width="15.85546875" customWidth="1"/>
    <col min="2309" max="2309" width="11.5703125" customWidth="1"/>
    <col min="2310" max="2310" width="15" customWidth="1"/>
    <col min="2311" max="2311" width="9.7109375" customWidth="1"/>
    <col min="2312" max="2312" width="15.140625" customWidth="1"/>
    <col min="2313" max="2313" width="16.5703125" customWidth="1"/>
    <col min="2314" max="2314" width="18.28515625" customWidth="1"/>
    <col min="2315" max="2315" width="14.140625" customWidth="1"/>
    <col min="2561" max="2561" width="10.28515625" customWidth="1"/>
    <col min="2562" max="2562" width="12" customWidth="1"/>
    <col min="2563" max="2563" width="16.28515625" customWidth="1"/>
    <col min="2564" max="2564" width="15.85546875" customWidth="1"/>
    <col min="2565" max="2565" width="11.5703125" customWidth="1"/>
    <col min="2566" max="2566" width="15" customWidth="1"/>
    <col min="2567" max="2567" width="9.7109375" customWidth="1"/>
    <col min="2568" max="2568" width="15.140625" customWidth="1"/>
    <col min="2569" max="2569" width="16.5703125" customWidth="1"/>
    <col min="2570" max="2570" width="18.28515625" customWidth="1"/>
    <col min="2571" max="2571" width="14.140625" customWidth="1"/>
    <col min="2817" max="2817" width="10.28515625" customWidth="1"/>
    <col min="2818" max="2818" width="12" customWidth="1"/>
    <col min="2819" max="2819" width="16.28515625" customWidth="1"/>
    <col min="2820" max="2820" width="15.85546875" customWidth="1"/>
    <col min="2821" max="2821" width="11.5703125" customWidth="1"/>
    <col min="2822" max="2822" width="15" customWidth="1"/>
    <col min="2823" max="2823" width="9.7109375" customWidth="1"/>
    <col min="2824" max="2824" width="15.140625" customWidth="1"/>
    <col min="2825" max="2825" width="16.5703125" customWidth="1"/>
    <col min="2826" max="2826" width="18.28515625" customWidth="1"/>
    <col min="2827" max="2827" width="14.140625" customWidth="1"/>
    <col min="3073" max="3073" width="10.28515625" customWidth="1"/>
    <col min="3074" max="3074" width="12" customWidth="1"/>
    <col min="3075" max="3075" width="16.28515625" customWidth="1"/>
    <col min="3076" max="3076" width="15.85546875" customWidth="1"/>
    <col min="3077" max="3077" width="11.5703125" customWidth="1"/>
    <col min="3078" max="3078" width="15" customWidth="1"/>
    <col min="3079" max="3079" width="9.7109375" customWidth="1"/>
    <col min="3080" max="3080" width="15.140625" customWidth="1"/>
    <col min="3081" max="3081" width="16.5703125" customWidth="1"/>
    <col min="3082" max="3082" width="18.28515625" customWidth="1"/>
    <col min="3083" max="3083" width="14.140625" customWidth="1"/>
    <col min="3329" max="3329" width="10.28515625" customWidth="1"/>
    <col min="3330" max="3330" width="12" customWidth="1"/>
    <col min="3331" max="3331" width="16.28515625" customWidth="1"/>
    <col min="3332" max="3332" width="15.85546875" customWidth="1"/>
    <col min="3333" max="3333" width="11.5703125" customWidth="1"/>
    <col min="3334" max="3334" width="15" customWidth="1"/>
    <col min="3335" max="3335" width="9.7109375" customWidth="1"/>
    <col min="3336" max="3336" width="15.140625" customWidth="1"/>
    <col min="3337" max="3337" width="16.5703125" customWidth="1"/>
    <col min="3338" max="3338" width="18.28515625" customWidth="1"/>
    <col min="3339" max="3339" width="14.140625" customWidth="1"/>
    <col min="3585" max="3585" width="10.28515625" customWidth="1"/>
    <col min="3586" max="3586" width="12" customWidth="1"/>
    <col min="3587" max="3587" width="16.28515625" customWidth="1"/>
    <col min="3588" max="3588" width="15.85546875" customWidth="1"/>
    <col min="3589" max="3589" width="11.5703125" customWidth="1"/>
    <col min="3590" max="3590" width="15" customWidth="1"/>
    <col min="3591" max="3591" width="9.7109375" customWidth="1"/>
    <col min="3592" max="3592" width="15.140625" customWidth="1"/>
    <col min="3593" max="3593" width="16.5703125" customWidth="1"/>
    <col min="3594" max="3594" width="18.28515625" customWidth="1"/>
    <col min="3595" max="3595" width="14.140625" customWidth="1"/>
    <col min="3841" max="3841" width="10.28515625" customWidth="1"/>
    <col min="3842" max="3842" width="12" customWidth="1"/>
    <col min="3843" max="3843" width="16.28515625" customWidth="1"/>
    <col min="3844" max="3844" width="15.85546875" customWidth="1"/>
    <col min="3845" max="3845" width="11.5703125" customWidth="1"/>
    <col min="3846" max="3846" width="15" customWidth="1"/>
    <col min="3847" max="3847" width="9.7109375" customWidth="1"/>
    <col min="3848" max="3848" width="15.140625" customWidth="1"/>
    <col min="3849" max="3849" width="16.5703125" customWidth="1"/>
    <col min="3850" max="3850" width="18.28515625" customWidth="1"/>
    <col min="3851" max="3851" width="14.140625" customWidth="1"/>
    <col min="4097" max="4097" width="10.28515625" customWidth="1"/>
    <col min="4098" max="4098" width="12" customWidth="1"/>
    <col min="4099" max="4099" width="16.28515625" customWidth="1"/>
    <col min="4100" max="4100" width="15.85546875" customWidth="1"/>
    <col min="4101" max="4101" width="11.5703125" customWidth="1"/>
    <col min="4102" max="4102" width="15" customWidth="1"/>
    <col min="4103" max="4103" width="9.7109375" customWidth="1"/>
    <col min="4104" max="4104" width="15.140625" customWidth="1"/>
    <col min="4105" max="4105" width="16.5703125" customWidth="1"/>
    <col min="4106" max="4106" width="18.28515625" customWidth="1"/>
    <col min="4107" max="4107" width="14.140625" customWidth="1"/>
    <col min="4353" max="4353" width="10.28515625" customWidth="1"/>
    <col min="4354" max="4354" width="12" customWidth="1"/>
    <col min="4355" max="4355" width="16.28515625" customWidth="1"/>
    <col min="4356" max="4356" width="15.85546875" customWidth="1"/>
    <col min="4357" max="4357" width="11.5703125" customWidth="1"/>
    <col min="4358" max="4358" width="15" customWidth="1"/>
    <col min="4359" max="4359" width="9.7109375" customWidth="1"/>
    <col min="4360" max="4360" width="15.140625" customWidth="1"/>
    <col min="4361" max="4361" width="16.5703125" customWidth="1"/>
    <col min="4362" max="4362" width="18.28515625" customWidth="1"/>
    <col min="4363" max="4363" width="14.140625" customWidth="1"/>
    <col min="4609" max="4609" width="10.28515625" customWidth="1"/>
    <col min="4610" max="4610" width="12" customWidth="1"/>
    <col min="4611" max="4611" width="16.28515625" customWidth="1"/>
    <col min="4612" max="4612" width="15.85546875" customWidth="1"/>
    <col min="4613" max="4613" width="11.5703125" customWidth="1"/>
    <col min="4614" max="4614" width="15" customWidth="1"/>
    <col min="4615" max="4615" width="9.7109375" customWidth="1"/>
    <col min="4616" max="4616" width="15.140625" customWidth="1"/>
    <col min="4617" max="4617" width="16.5703125" customWidth="1"/>
    <col min="4618" max="4618" width="18.28515625" customWidth="1"/>
    <col min="4619" max="4619" width="14.140625" customWidth="1"/>
    <col min="4865" max="4865" width="10.28515625" customWidth="1"/>
    <col min="4866" max="4866" width="12" customWidth="1"/>
    <col min="4867" max="4867" width="16.28515625" customWidth="1"/>
    <col min="4868" max="4868" width="15.85546875" customWidth="1"/>
    <col min="4869" max="4869" width="11.5703125" customWidth="1"/>
    <col min="4870" max="4870" width="15" customWidth="1"/>
    <col min="4871" max="4871" width="9.7109375" customWidth="1"/>
    <col min="4872" max="4872" width="15.140625" customWidth="1"/>
    <col min="4873" max="4873" width="16.5703125" customWidth="1"/>
    <col min="4874" max="4874" width="18.28515625" customWidth="1"/>
    <col min="4875" max="4875" width="14.140625" customWidth="1"/>
    <col min="5121" max="5121" width="10.28515625" customWidth="1"/>
    <col min="5122" max="5122" width="12" customWidth="1"/>
    <col min="5123" max="5123" width="16.28515625" customWidth="1"/>
    <col min="5124" max="5124" width="15.85546875" customWidth="1"/>
    <col min="5125" max="5125" width="11.5703125" customWidth="1"/>
    <col min="5126" max="5126" width="15" customWidth="1"/>
    <col min="5127" max="5127" width="9.7109375" customWidth="1"/>
    <col min="5128" max="5128" width="15.140625" customWidth="1"/>
    <col min="5129" max="5129" width="16.5703125" customWidth="1"/>
    <col min="5130" max="5130" width="18.28515625" customWidth="1"/>
    <col min="5131" max="5131" width="14.140625" customWidth="1"/>
    <col min="5377" max="5377" width="10.28515625" customWidth="1"/>
    <col min="5378" max="5378" width="12" customWidth="1"/>
    <col min="5379" max="5379" width="16.28515625" customWidth="1"/>
    <col min="5380" max="5380" width="15.85546875" customWidth="1"/>
    <col min="5381" max="5381" width="11.5703125" customWidth="1"/>
    <col min="5382" max="5382" width="15" customWidth="1"/>
    <col min="5383" max="5383" width="9.7109375" customWidth="1"/>
    <col min="5384" max="5384" width="15.140625" customWidth="1"/>
    <col min="5385" max="5385" width="16.5703125" customWidth="1"/>
    <col min="5386" max="5386" width="18.28515625" customWidth="1"/>
    <col min="5387" max="5387" width="14.140625" customWidth="1"/>
    <col min="5633" max="5633" width="10.28515625" customWidth="1"/>
    <col min="5634" max="5634" width="12" customWidth="1"/>
    <col min="5635" max="5635" width="16.28515625" customWidth="1"/>
    <col min="5636" max="5636" width="15.85546875" customWidth="1"/>
    <col min="5637" max="5637" width="11.5703125" customWidth="1"/>
    <col min="5638" max="5638" width="15" customWidth="1"/>
    <col min="5639" max="5639" width="9.7109375" customWidth="1"/>
    <col min="5640" max="5640" width="15.140625" customWidth="1"/>
    <col min="5641" max="5641" width="16.5703125" customWidth="1"/>
    <col min="5642" max="5642" width="18.28515625" customWidth="1"/>
    <col min="5643" max="5643" width="14.140625" customWidth="1"/>
    <col min="5889" max="5889" width="10.28515625" customWidth="1"/>
    <col min="5890" max="5890" width="12" customWidth="1"/>
    <col min="5891" max="5891" width="16.28515625" customWidth="1"/>
    <col min="5892" max="5892" width="15.85546875" customWidth="1"/>
    <col min="5893" max="5893" width="11.5703125" customWidth="1"/>
    <col min="5894" max="5894" width="15" customWidth="1"/>
    <col min="5895" max="5895" width="9.7109375" customWidth="1"/>
    <col min="5896" max="5896" width="15.140625" customWidth="1"/>
    <col min="5897" max="5897" width="16.5703125" customWidth="1"/>
    <col min="5898" max="5898" width="18.28515625" customWidth="1"/>
    <col min="5899" max="5899" width="14.140625" customWidth="1"/>
    <col min="6145" max="6145" width="10.28515625" customWidth="1"/>
    <col min="6146" max="6146" width="12" customWidth="1"/>
    <col min="6147" max="6147" width="16.28515625" customWidth="1"/>
    <col min="6148" max="6148" width="15.85546875" customWidth="1"/>
    <col min="6149" max="6149" width="11.5703125" customWidth="1"/>
    <col min="6150" max="6150" width="15" customWidth="1"/>
    <col min="6151" max="6151" width="9.7109375" customWidth="1"/>
    <col min="6152" max="6152" width="15.140625" customWidth="1"/>
    <col min="6153" max="6153" width="16.5703125" customWidth="1"/>
    <col min="6154" max="6154" width="18.28515625" customWidth="1"/>
    <col min="6155" max="6155" width="14.140625" customWidth="1"/>
    <col min="6401" max="6401" width="10.28515625" customWidth="1"/>
    <col min="6402" max="6402" width="12" customWidth="1"/>
    <col min="6403" max="6403" width="16.28515625" customWidth="1"/>
    <col min="6404" max="6404" width="15.85546875" customWidth="1"/>
    <col min="6405" max="6405" width="11.5703125" customWidth="1"/>
    <col min="6406" max="6406" width="15" customWidth="1"/>
    <col min="6407" max="6407" width="9.7109375" customWidth="1"/>
    <col min="6408" max="6408" width="15.140625" customWidth="1"/>
    <col min="6409" max="6409" width="16.5703125" customWidth="1"/>
    <col min="6410" max="6410" width="18.28515625" customWidth="1"/>
    <col min="6411" max="6411" width="14.140625" customWidth="1"/>
    <col min="6657" max="6657" width="10.28515625" customWidth="1"/>
    <col min="6658" max="6658" width="12" customWidth="1"/>
    <col min="6659" max="6659" width="16.28515625" customWidth="1"/>
    <col min="6660" max="6660" width="15.85546875" customWidth="1"/>
    <col min="6661" max="6661" width="11.5703125" customWidth="1"/>
    <col min="6662" max="6662" width="15" customWidth="1"/>
    <col min="6663" max="6663" width="9.7109375" customWidth="1"/>
    <col min="6664" max="6664" width="15.140625" customWidth="1"/>
    <col min="6665" max="6665" width="16.5703125" customWidth="1"/>
    <col min="6666" max="6666" width="18.28515625" customWidth="1"/>
    <col min="6667" max="6667" width="14.140625" customWidth="1"/>
    <col min="6913" max="6913" width="10.28515625" customWidth="1"/>
    <col min="6914" max="6914" width="12" customWidth="1"/>
    <col min="6915" max="6915" width="16.28515625" customWidth="1"/>
    <col min="6916" max="6916" width="15.85546875" customWidth="1"/>
    <col min="6917" max="6917" width="11.5703125" customWidth="1"/>
    <col min="6918" max="6918" width="15" customWidth="1"/>
    <col min="6919" max="6919" width="9.7109375" customWidth="1"/>
    <col min="6920" max="6920" width="15.140625" customWidth="1"/>
    <col min="6921" max="6921" width="16.5703125" customWidth="1"/>
    <col min="6922" max="6922" width="18.28515625" customWidth="1"/>
    <col min="6923" max="6923" width="14.140625" customWidth="1"/>
    <col min="7169" max="7169" width="10.28515625" customWidth="1"/>
    <col min="7170" max="7170" width="12" customWidth="1"/>
    <col min="7171" max="7171" width="16.28515625" customWidth="1"/>
    <col min="7172" max="7172" width="15.85546875" customWidth="1"/>
    <col min="7173" max="7173" width="11.5703125" customWidth="1"/>
    <col min="7174" max="7174" width="15" customWidth="1"/>
    <col min="7175" max="7175" width="9.7109375" customWidth="1"/>
    <col min="7176" max="7176" width="15.140625" customWidth="1"/>
    <col min="7177" max="7177" width="16.5703125" customWidth="1"/>
    <col min="7178" max="7178" width="18.28515625" customWidth="1"/>
    <col min="7179" max="7179" width="14.140625" customWidth="1"/>
    <col min="7425" max="7425" width="10.28515625" customWidth="1"/>
    <col min="7426" max="7426" width="12" customWidth="1"/>
    <col min="7427" max="7427" width="16.28515625" customWidth="1"/>
    <col min="7428" max="7428" width="15.85546875" customWidth="1"/>
    <col min="7429" max="7429" width="11.5703125" customWidth="1"/>
    <col min="7430" max="7430" width="15" customWidth="1"/>
    <col min="7431" max="7431" width="9.7109375" customWidth="1"/>
    <col min="7432" max="7432" width="15.140625" customWidth="1"/>
    <col min="7433" max="7433" width="16.5703125" customWidth="1"/>
    <col min="7434" max="7434" width="18.28515625" customWidth="1"/>
    <col min="7435" max="7435" width="14.140625" customWidth="1"/>
    <col min="7681" max="7681" width="10.28515625" customWidth="1"/>
    <col min="7682" max="7682" width="12" customWidth="1"/>
    <col min="7683" max="7683" width="16.28515625" customWidth="1"/>
    <col min="7684" max="7684" width="15.85546875" customWidth="1"/>
    <col min="7685" max="7685" width="11.5703125" customWidth="1"/>
    <col min="7686" max="7686" width="15" customWidth="1"/>
    <col min="7687" max="7687" width="9.7109375" customWidth="1"/>
    <col min="7688" max="7688" width="15.140625" customWidth="1"/>
    <col min="7689" max="7689" width="16.5703125" customWidth="1"/>
    <col min="7690" max="7690" width="18.28515625" customWidth="1"/>
    <col min="7691" max="7691" width="14.140625" customWidth="1"/>
    <col min="7937" max="7937" width="10.28515625" customWidth="1"/>
    <col min="7938" max="7938" width="12" customWidth="1"/>
    <col min="7939" max="7939" width="16.28515625" customWidth="1"/>
    <col min="7940" max="7940" width="15.85546875" customWidth="1"/>
    <col min="7941" max="7941" width="11.5703125" customWidth="1"/>
    <col min="7942" max="7942" width="15" customWidth="1"/>
    <col min="7943" max="7943" width="9.7109375" customWidth="1"/>
    <col min="7944" max="7944" width="15.140625" customWidth="1"/>
    <col min="7945" max="7945" width="16.5703125" customWidth="1"/>
    <col min="7946" max="7946" width="18.28515625" customWidth="1"/>
    <col min="7947" max="7947" width="14.140625" customWidth="1"/>
    <col min="8193" max="8193" width="10.28515625" customWidth="1"/>
    <col min="8194" max="8194" width="12" customWidth="1"/>
    <col min="8195" max="8195" width="16.28515625" customWidth="1"/>
    <col min="8196" max="8196" width="15.85546875" customWidth="1"/>
    <col min="8197" max="8197" width="11.5703125" customWidth="1"/>
    <col min="8198" max="8198" width="15" customWidth="1"/>
    <col min="8199" max="8199" width="9.7109375" customWidth="1"/>
    <col min="8200" max="8200" width="15.140625" customWidth="1"/>
    <col min="8201" max="8201" width="16.5703125" customWidth="1"/>
    <col min="8202" max="8202" width="18.28515625" customWidth="1"/>
    <col min="8203" max="8203" width="14.140625" customWidth="1"/>
    <col min="8449" max="8449" width="10.28515625" customWidth="1"/>
    <col min="8450" max="8450" width="12" customWidth="1"/>
    <col min="8451" max="8451" width="16.28515625" customWidth="1"/>
    <col min="8452" max="8452" width="15.85546875" customWidth="1"/>
    <col min="8453" max="8453" width="11.5703125" customWidth="1"/>
    <col min="8454" max="8454" width="15" customWidth="1"/>
    <col min="8455" max="8455" width="9.7109375" customWidth="1"/>
    <col min="8456" max="8456" width="15.140625" customWidth="1"/>
    <col min="8457" max="8457" width="16.5703125" customWidth="1"/>
    <col min="8458" max="8458" width="18.28515625" customWidth="1"/>
    <col min="8459" max="8459" width="14.140625" customWidth="1"/>
    <col min="8705" max="8705" width="10.28515625" customWidth="1"/>
    <col min="8706" max="8706" width="12" customWidth="1"/>
    <col min="8707" max="8707" width="16.28515625" customWidth="1"/>
    <col min="8708" max="8708" width="15.85546875" customWidth="1"/>
    <col min="8709" max="8709" width="11.5703125" customWidth="1"/>
    <col min="8710" max="8710" width="15" customWidth="1"/>
    <col min="8711" max="8711" width="9.7109375" customWidth="1"/>
    <col min="8712" max="8712" width="15.140625" customWidth="1"/>
    <col min="8713" max="8713" width="16.5703125" customWidth="1"/>
    <col min="8714" max="8714" width="18.28515625" customWidth="1"/>
    <col min="8715" max="8715" width="14.140625" customWidth="1"/>
    <col min="8961" max="8961" width="10.28515625" customWidth="1"/>
    <col min="8962" max="8962" width="12" customWidth="1"/>
    <col min="8963" max="8963" width="16.28515625" customWidth="1"/>
    <col min="8964" max="8964" width="15.85546875" customWidth="1"/>
    <col min="8965" max="8965" width="11.5703125" customWidth="1"/>
    <col min="8966" max="8966" width="15" customWidth="1"/>
    <col min="8967" max="8967" width="9.7109375" customWidth="1"/>
    <col min="8968" max="8968" width="15.140625" customWidth="1"/>
    <col min="8969" max="8969" width="16.5703125" customWidth="1"/>
    <col min="8970" max="8970" width="18.28515625" customWidth="1"/>
    <col min="8971" max="8971" width="14.140625" customWidth="1"/>
    <col min="9217" max="9217" width="10.28515625" customWidth="1"/>
    <col min="9218" max="9218" width="12" customWidth="1"/>
    <col min="9219" max="9219" width="16.28515625" customWidth="1"/>
    <col min="9220" max="9220" width="15.85546875" customWidth="1"/>
    <col min="9221" max="9221" width="11.5703125" customWidth="1"/>
    <col min="9222" max="9222" width="15" customWidth="1"/>
    <col min="9223" max="9223" width="9.7109375" customWidth="1"/>
    <col min="9224" max="9224" width="15.140625" customWidth="1"/>
    <col min="9225" max="9225" width="16.5703125" customWidth="1"/>
    <col min="9226" max="9226" width="18.28515625" customWidth="1"/>
    <col min="9227" max="9227" width="14.140625" customWidth="1"/>
    <col min="9473" max="9473" width="10.28515625" customWidth="1"/>
    <col min="9474" max="9474" width="12" customWidth="1"/>
    <col min="9475" max="9475" width="16.28515625" customWidth="1"/>
    <col min="9476" max="9476" width="15.85546875" customWidth="1"/>
    <col min="9477" max="9477" width="11.5703125" customWidth="1"/>
    <col min="9478" max="9478" width="15" customWidth="1"/>
    <col min="9479" max="9479" width="9.7109375" customWidth="1"/>
    <col min="9480" max="9480" width="15.140625" customWidth="1"/>
    <col min="9481" max="9481" width="16.5703125" customWidth="1"/>
    <col min="9482" max="9482" width="18.28515625" customWidth="1"/>
    <col min="9483" max="9483" width="14.140625" customWidth="1"/>
    <col min="9729" max="9729" width="10.28515625" customWidth="1"/>
    <col min="9730" max="9730" width="12" customWidth="1"/>
    <col min="9731" max="9731" width="16.28515625" customWidth="1"/>
    <col min="9732" max="9732" width="15.85546875" customWidth="1"/>
    <col min="9733" max="9733" width="11.5703125" customWidth="1"/>
    <col min="9734" max="9734" width="15" customWidth="1"/>
    <col min="9735" max="9735" width="9.7109375" customWidth="1"/>
    <col min="9736" max="9736" width="15.140625" customWidth="1"/>
    <col min="9737" max="9737" width="16.5703125" customWidth="1"/>
    <col min="9738" max="9738" width="18.28515625" customWidth="1"/>
    <col min="9739" max="9739" width="14.140625" customWidth="1"/>
    <col min="9985" max="9985" width="10.28515625" customWidth="1"/>
    <col min="9986" max="9986" width="12" customWidth="1"/>
    <col min="9987" max="9987" width="16.28515625" customWidth="1"/>
    <col min="9988" max="9988" width="15.85546875" customWidth="1"/>
    <col min="9989" max="9989" width="11.5703125" customWidth="1"/>
    <col min="9990" max="9990" width="15" customWidth="1"/>
    <col min="9991" max="9991" width="9.7109375" customWidth="1"/>
    <col min="9992" max="9992" width="15.140625" customWidth="1"/>
    <col min="9993" max="9993" width="16.5703125" customWidth="1"/>
    <col min="9994" max="9994" width="18.28515625" customWidth="1"/>
    <col min="9995" max="9995" width="14.140625" customWidth="1"/>
    <col min="10241" max="10241" width="10.28515625" customWidth="1"/>
    <col min="10242" max="10242" width="12" customWidth="1"/>
    <col min="10243" max="10243" width="16.28515625" customWidth="1"/>
    <col min="10244" max="10244" width="15.85546875" customWidth="1"/>
    <col min="10245" max="10245" width="11.5703125" customWidth="1"/>
    <col min="10246" max="10246" width="15" customWidth="1"/>
    <col min="10247" max="10247" width="9.7109375" customWidth="1"/>
    <col min="10248" max="10248" width="15.140625" customWidth="1"/>
    <col min="10249" max="10249" width="16.5703125" customWidth="1"/>
    <col min="10250" max="10250" width="18.28515625" customWidth="1"/>
    <col min="10251" max="10251" width="14.140625" customWidth="1"/>
    <col min="10497" max="10497" width="10.28515625" customWidth="1"/>
    <col min="10498" max="10498" width="12" customWidth="1"/>
    <col min="10499" max="10499" width="16.28515625" customWidth="1"/>
    <col min="10500" max="10500" width="15.85546875" customWidth="1"/>
    <col min="10501" max="10501" width="11.5703125" customWidth="1"/>
    <col min="10502" max="10502" width="15" customWidth="1"/>
    <col min="10503" max="10503" width="9.7109375" customWidth="1"/>
    <col min="10504" max="10504" width="15.140625" customWidth="1"/>
    <col min="10505" max="10505" width="16.5703125" customWidth="1"/>
    <col min="10506" max="10506" width="18.28515625" customWidth="1"/>
    <col min="10507" max="10507" width="14.140625" customWidth="1"/>
    <col min="10753" max="10753" width="10.28515625" customWidth="1"/>
    <col min="10754" max="10754" width="12" customWidth="1"/>
    <col min="10755" max="10755" width="16.28515625" customWidth="1"/>
    <col min="10756" max="10756" width="15.85546875" customWidth="1"/>
    <col min="10757" max="10757" width="11.5703125" customWidth="1"/>
    <col min="10758" max="10758" width="15" customWidth="1"/>
    <col min="10759" max="10759" width="9.7109375" customWidth="1"/>
    <col min="10760" max="10760" width="15.140625" customWidth="1"/>
    <col min="10761" max="10761" width="16.5703125" customWidth="1"/>
    <col min="10762" max="10762" width="18.28515625" customWidth="1"/>
    <col min="10763" max="10763" width="14.140625" customWidth="1"/>
    <col min="11009" max="11009" width="10.28515625" customWidth="1"/>
    <col min="11010" max="11010" width="12" customWidth="1"/>
    <col min="11011" max="11011" width="16.28515625" customWidth="1"/>
    <col min="11012" max="11012" width="15.85546875" customWidth="1"/>
    <col min="11013" max="11013" width="11.5703125" customWidth="1"/>
    <col min="11014" max="11014" width="15" customWidth="1"/>
    <col min="11015" max="11015" width="9.7109375" customWidth="1"/>
    <col min="11016" max="11016" width="15.140625" customWidth="1"/>
    <col min="11017" max="11017" width="16.5703125" customWidth="1"/>
    <col min="11018" max="11018" width="18.28515625" customWidth="1"/>
    <col min="11019" max="11019" width="14.140625" customWidth="1"/>
    <col min="11265" max="11265" width="10.28515625" customWidth="1"/>
    <col min="11266" max="11266" width="12" customWidth="1"/>
    <col min="11267" max="11267" width="16.28515625" customWidth="1"/>
    <col min="11268" max="11268" width="15.85546875" customWidth="1"/>
    <col min="11269" max="11269" width="11.5703125" customWidth="1"/>
    <col min="11270" max="11270" width="15" customWidth="1"/>
    <col min="11271" max="11271" width="9.7109375" customWidth="1"/>
    <col min="11272" max="11272" width="15.140625" customWidth="1"/>
    <col min="11273" max="11273" width="16.5703125" customWidth="1"/>
    <col min="11274" max="11274" width="18.28515625" customWidth="1"/>
    <col min="11275" max="11275" width="14.140625" customWidth="1"/>
    <col min="11521" max="11521" width="10.28515625" customWidth="1"/>
    <col min="11522" max="11522" width="12" customWidth="1"/>
    <col min="11523" max="11523" width="16.28515625" customWidth="1"/>
    <col min="11524" max="11524" width="15.85546875" customWidth="1"/>
    <col min="11525" max="11525" width="11.5703125" customWidth="1"/>
    <col min="11526" max="11526" width="15" customWidth="1"/>
    <col min="11527" max="11527" width="9.7109375" customWidth="1"/>
    <col min="11528" max="11528" width="15.140625" customWidth="1"/>
    <col min="11529" max="11529" width="16.5703125" customWidth="1"/>
    <col min="11530" max="11530" width="18.28515625" customWidth="1"/>
    <col min="11531" max="11531" width="14.140625" customWidth="1"/>
    <col min="11777" max="11777" width="10.28515625" customWidth="1"/>
    <col min="11778" max="11778" width="12" customWidth="1"/>
    <col min="11779" max="11779" width="16.28515625" customWidth="1"/>
    <col min="11780" max="11780" width="15.85546875" customWidth="1"/>
    <col min="11781" max="11781" width="11.5703125" customWidth="1"/>
    <col min="11782" max="11782" width="15" customWidth="1"/>
    <col min="11783" max="11783" width="9.7109375" customWidth="1"/>
    <col min="11784" max="11784" width="15.140625" customWidth="1"/>
    <col min="11785" max="11785" width="16.5703125" customWidth="1"/>
    <col min="11786" max="11786" width="18.28515625" customWidth="1"/>
    <col min="11787" max="11787" width="14.140625" customWidth="1"/>
    <col min="12033" max="12033" width="10.28515625" customWidth="1"/>
    <col min="12034" max="12034" width="12" customWidth="1"/>
    <col min="12035" max="12035" width="16.28515625" customWidth="1"/>
    <col min="12036" max="12036" width="15.85546875" customWidth="1"/>
    <col min="12037" max="12037" width="11.5703125" customWidth="1"/>
    <col min="12038" max="12038" width="15" customWidth="1"/>
    <col min="12039" max="12039" width="9.7109375" customWidth="1"/>
    <col min="12040" max="12040" width="15.140625" customWidth="1"/>
    <col min="12041" max="12041" width="16.5703125" customWidth="1"/>
    <col min="12042" max="12042" width="18.28515625" customWidth="1"/>
    <col min="12043" max="12043" width="14.140625" customWidth="1"/>
    <col min="12289" max="12289" width="10.28515625" customWidth="1"/>
    <col min="12290" max="12290" width="12" customWidth="1"/>
    <col min="12291" max="12291" width="16.28515625" customWidth="1"/>
    <col min="12292" max="12292" width="15.85546875" customWidth="1"/>
    <col min="12293" max="12293" width="11.5703125" customWidth="1"/>
    <col min="12294" max="12294" width="15" customWidth="1"/>
    <col min="12295" max="12295" width="9.7109375" customWidth="1"/>
    <col min="12296" max="12296" width="15.140625" customWidth="1"/>
    <col min="12297" max="12297" width="16.5703125" customWidth="1"/>
    <col min="12298" max="12298" width="18.28515625" customWidth="1"/>
    <col min="12299" max="12299" width="14.140625" customWidth="1"/>
    <col min="12545" max="12545" width="10.28515625" customWidth="1"/>
    <col min="12546" max="12546" width="12" customWidth="1"/>
    <col min="12547" max="12547" width="16.28515625" customWidth="1"/>
    <col min="12548" max="12548" width="15.85546875" customWidth="1"/>
    <col min="12549" max="12549" width="11.5703125" customWidth="1"/>
    <col min="12550" max="12550" width="15" customWidth="1"/>
    <col min="12551" max="12551" width="9.7109375" customWidth="1"/>
    <col min="12552" max="12552" width="15.140625" customWidth="1"/>
    <col min="12553" max="12553" width="16.5703125" customWidth="1"/>
    <col min="12554" max="12554" width="18.28515625" customWidth="1"/>
    <col min="12555" max="12555" width="14.140625" customWidth="1"/>
    <col min="12801" max="12801" width="10.28515625" customWidth="1"/>
    <col min="12802" max="12802" width="12" customWidth="1"/>
    <col min="12803" max="12803" width="16.28515625" customWidth="1"/>
    <col min="12804" max="12804" width="15.85546875" customWidth="1"/>
    <col min="12805" max="12805" width="11.5703125" customWidth="1"/>
    <col min="12806" max="12806" width="15" customWidth="1"/>
    <col min="12807" max="12807" width="9.7109375" customWidth="1"/>
    <col min="12808" max="12808" width="15.140625" customWidth="1"/>
    <col min="12809" max="12809" width="16.5703125" customWidth="1"/>
    <col min="12810" max="12810" width="18.28515625" customWidth="1"/>
    <col min="12811" max="12811" width="14.140625" customWidth="1"/>
    <col min="13057" max="13057" width="10.28515625" customWidth="1"/>
    <col min="13058" max="13058" width="12" customWidth="1"/>
    <col min="13059" max="13059" width="16.28515625" customWidth="1"/>
    <col min="13060" max="13060" width="15.85546875" customWidth="1"/>
    <col min="13061" max="13061" width="11.5703125" customWidth="1"/>
    <col min="13062" max="13062" width="15" customWidth="1"/>
    <col min="13063" max="13063" width="9.7109375" customWidth="1"/>
    <col min="13064" max="13064" width="15.140625" customWidth="1"/>
    <col min="13065" max="13065" width="16.5703125" customWidth="1"/>
    <col min="13066" max="13066" width="18.28515625" customWidth="1"/>
    <col min="13067" max="13067" width="14.140625" customWidth="1"/>
    <col min="13313" max="13313" width="10.28515625" customWidth="1"/>
    <col min="13314" max="13314" width="12" customWidth="1"/>
    <col min="13315" max="13315" width="16.28515625" customWidth="1"/>
    <col min="13316" max="13316" width="15.85546875" customWidth="1"/>
    <col min="13317" max="13317" width="11.5703125" customWidth="1"/>
    <col min="13318" max="13318" width="15" customWidth="1"/>
    <col min="13319" max="13319" width="9.7109375" customWidth="1"/>
    <col min="13320" max="13320" width="15.140625" customWidth="1"/>
    <col min="13321" max="13321" width="16.5703125" customWidth="1"/>
    <col min="13322" max="13322" width="18.28515625" customWidth="1"/>
    <col min="13323" max="13323" width="14.140625" customWidth="1"/>
    <col min="13569" max="13569" width="10.28515625" customWidth="1"/>
    <col min="13570" max="13570" width="12" customWidth="1"/>
    <col min="13571" max="13571" width="16.28515625" customWidth="1"/>
    <col min="13572" max="13572" width="15.85546875" customWidth="1"/>
    <col min="13573" max="13573" width="11.5703125" customWidth="1"/>
    <col min="13574" max="13574" width="15" customWidth="1"/>
    <col min="13575" max="13575" width="9.7109375" customWidth="1"/>
    <col min="13576" max="13576" width="15.140625" customWidth="1"/>
    <col min="13577" max="13577" width="16.5703125" customWidth="1"/>
    <col min="13578" max="13578" width="18.28515625" customWidth="1"/>
    <col min="13579" max="13579" width="14.140625" customWidth="1"/>
    <col min="13825" max="13825" width="10.28515625" customWidth="1"/>
    <col min="13826" max="13826" width="12" customWidth="1"/>
    <col min="13827" max="13827" width="16.28515625" customWidth="1"/>
    <col min="13828" max="13828" width="15.85546875" customWidth="1"/>
    <col min="13829" max="13829" width="11.5703125" customWidth="1"/>
    <col min="13830" max="13830" width="15" customWidth="1"/>
    <col min="13831" max="13831" width="9.7109375" customWidth="1"/>
    <col min="13832" max="13832" width="15.140625" customWidth="1"/>
    <col min="13833" max="13833" width="16.5703125" customWidth="1"/>
    <col min="13834" max="13834" width="18.28515625" customWidth="1"/>
    <col min="13835" max="13835" width="14.140625" customWidth="1"/>
    <col min="14081" max="14081" width="10.28515625" customWidth="1"/>
    <col min="14082" max="14082" width="12" customWidth="1"/>
    <col min="14083" max="14083" width="16.28515625" customWidth="1"/>
    <col min="14084" max="14084" width="15.85546875" customWidth="1"/>
    <col min="14085" max="14085" width="11.5703125" customWidth="1"/>
    <col min="14086" max="14086" width="15" customWidth="1"/>
    <col min="14087" max="14087" width="9.7109375" customWidth="1"/>
    <col min="14088" max="14088" width="15.140625" customWidth="1"/>
    <col min="14089" max="14089" width="16.5703125" customWidth="1"/>
    <col min="14090" max="14090" width="18.28515625" customWidth="1"/>
    <col min="14091" max="14091" width="14.140625" customWidth="1"/>
    <col min="14337" max="14337" width="10.28515625" customWidth="1"/>
    <col min="14338" max="14338" width="12" customWidth="1"/>
    <col min="14339" max="14339" width="16.28515625" customWidth="1"/>
    <col min="14340" max="14340" width="15.85546875" customWidth="1"/>
    <col min="14341" max="14341" width="11.5703125" customWidth="1"/>
    <col min="14342" max="14342" width="15" customWidth="1"/>
    <col min="14343" max="14343" width="9.7109375" customWidth="1"/>
    <col min="14344" max="14344" width="15.140625" customWidth="1"/>
    <col min="14345" max="14345" width="16.5703125" customWidth="1"/>
    <col min="14346" max="14346" width="18.28515625" customWidth="1"/>
    <col min="14347" max="14347" width="14.140625" customWidth="1"/>
    <col min="14593" max="14593" width="10.28515625" customWidth="1"/>
    <col min="14594" max="14594" width="12" customWidth="1"/>
    <col min="14595" max="14595" width="16.28515625" customWidth="1"/>
    <col min="14596" max="14596" width="15.85546875" customWidth="1"/>
    <col min="14597" max="14597" width="11.5703125" customWidth="1"/>
    <col min="14598" max="14598" width="15" customWidth="1"/>
    <col min="14599" max="14599" width="9.7109375" customWidth="1"/>
    <col min="14600" max="14600" width="15.140625" customWidth="1"/>
    <col min="14601" max="14601" width="16.5703125" customWidth="1"/>
    <col min="14602" max="14602" width="18.28515625" customWidth="1"/>
    <col min="14603" max="14603" width="14.140625" customWidth="1"/>
    <col min="14849" max="14849" width="10.28515625" customWidth="1"/>
    <col min="14850" max="14850" width="12" customWidth="1"/>
    <col min="14851" max="14851" width="16.28515625" customWidth="1"/>
    <col min="14852" max="14852" width="15.85546875" customWidth="1"/>
    <col min="14853" max="14853" width="11.5703125" customWidth="1"/>
    <col min="14854" max="14854" width="15" customWidth="1"/>
    <col min="14855" max="14855" width="9.7109375" customWidth="1"/>
    <col min="14856" max="14856" width="15.140625" customWidth="1"/>
    <col min="14857" max="14857" width="16.5703125" customWidth="1"/>
    <col min="14858" max="14858" width="18.28515625" customWidth="1"/>
    <col min="14859" max="14859" width="14.140625" customWidth="1"/>
    <col min="15105" max="15105" width="10.28515625" customWidth="1"/>
    <col min="15106" max="15106" width="12" customWidth="1"/>
    <col min="15107" max="15107" width="16.28515625" customWidth="1"/>
    <col min="15108" max="15108" width="15.85546875" customWidth="1"/>
    <col min="15109" max="15109" width="11.5703125" customWidth="1"/>
    <col min="15110" max="15110" width="15" customWidth="1"/>
    <col min="15111" max="15111" width="9.7109375" customWidth="1"/>
    <col min="15112" max="15112" width="15.140625" customWidth="1"/>
    <col min="15113" max="15113" width="16.5703125" customWidth="1"/>
    <col min="15114" max="15114" width="18.28515625" customWidth="1"/>
    <col min="15115" max="15115" width="14.140625" customWidth="1"/>
    <col min="15361" max="15361" width="10.28515625" customWidth="1"/>
    <col min="15362" max="15362" width="12" customWidth="1"/>
    <col min="15363" max="15363" width="16.28515625" customWidth="1"/>
    <col min="15364" max="15364" width="15.85546875" customWidth="1"/>
    <col min="15365" max="15365" width="11.5703125" customWidth="1"/>
    <col min="15366" max="15366" width="15" customWidth="1"/>
    <col min="15367" max="15367" width="9.7109375" customWidth="1"/>
    <col min="15368" max="15368" width="15.140625" customWidth="1"/>
    <col min="15369" max="15369" width="16.5703125" customWidth="1"/>
    <col min="15370" max="15370" width="18.28515625" customWidth="1"/>
    <col min="15371" max="15371" width="14.140625" customWidth="1"/>
    <col min="15617" max="15617" width="10.28515625" customWidth="1"/>
    <col min="15618" max="15618" width="12" customWidth="1"/>
    <col min="15619" max="15619" width="16.28515625" customWidth="1"/>
    <col min="15620" max="15620" width="15.85546875" customWidth="1"/>
    <col min="15621" max="15621" width="11.5703125" customWidth="1"/>
    <col min="15622" max="15622" width="15" customWidth="1"/>
    <col min="15623" max="15623" width="9.7109375" customWidth="1"/>
    <col min="15624" max="15624" width="15.140625" customWidth="1"/>
    <col min="15625" max="15625" width="16.5703125" customWidth="1"/>
    <col min="15626" max="15626" width="18.28515625" customWidth="1"/>
    <col min="15627" max="15627" width="14.140625" customWidth="1"/>
    <col min="15873" max="15873" width="10.28515625" customWidth="1"/>
    <col min="15874" max="15874" width="12" customWidth="1"/>
    <col min="15875" max="15875" width="16.28515625" customWidth="1"/>
    <col min="15876" max="15876" width="15.85546875" customWidth="1"/>
    <col min="15877" max="15877" width="11.5703125" customWidth="1"/>
    <col min="15878" max="15878" width="15" customWidth="1"/>
    <col min="15879" max="15879" width="9.7109375" customWidth="1"/>
    <col min="15880" max="15880" width="15.140625" customWidth="1"/>
    <col min="15881" max="15881" width="16.5703125" customWidth="1"/>
    <col min="15882" max="15882" width="18.28515625" customWidth="1"/>
    <col min="15883" max="15883" width="14.140625" customWidth="1"/>
    <col min="16129" max="16129" width="10.28515625" customWidth="1"/>
    <col min="16130" max="16130" width="12" customWidth="1"/>
    <col min="16131" max="16131" width="16.28515625" customWidth="1"/>
    <col min="16132" max="16132" width="15.85546875" customWidth="1"/>
    <col min="16133" max="16133" width="11.5703125" customWidth="1"/>
    <col min="16134" max="16134" width="15" customWidth="1"/>
    <col min="16135" max="16135" width="9.7109375" customWidth="1"/>
    <col min="16136" max="16136" width="15.140625" customWidth="1"/>
    <col min="16137" max="16137" width="16.5703125" customWidth="1"/>
    <col min="16138" max="16138" width="18.28515625" customWidth="1"/>
    <col min="16139" max="16139" width="14.140625" customWidth="1"/>
  </cols>
  <sheetData>
    <row r="1" spans="1:17" ht="15">
      <c r="D1" s="708"/>
      <c r="E1" s="708"/>
      <c r="H1" s="40"/>
      <c r="I1" s="780" t="s">
        <v>62</v>
      </c>
      <c r="J1" s="780"/>
    </row>
    <row r="2" spans="1:17" ht="15">
      <c r="A2" s="782" t="s">
        <v>0</v>
      </c>
      <c r="B2" s="782"/>
      <c r="C2" s="782"/>
      <c r="D2" s="782"/>
      <c r="E2" s="782"/>
      <c r="F2" s="782"/>
      <c r="G2" s="782"/>
      <c r="H2" s="782"/>
      <c r="I2" s="782"/>
      <c r="J2" s="782"/>
    </row>
    <row r="3" spans="1:17" ht="20.25">
      <c r="A3" s="705" t="s">
        <v>734</v>
      </c>
      <c r="B3" s="705"/>
      <c r="C3" s="705"/>
      <c r="D3" s="705"/>
      <c r="E3" s="705"/>
      <c r="F3" s="705"/>
      <c r="G3" s="705"/>
      <c r="H3" s="705"/>
      <c r="I3" s="705"/>
      <c r="J3" s="705"/>
    </row>
    <row r="4" spans="1:17" ht="10.5" customHeight="1"/>
    <row r="5" spans="1:17" s="472" customFormat="1" ht="24.75" customHeight="1">
      <c r="A5" s="884" t="s">
        <v>424</v>
      </c>
      <c r="B5" s="884"/>
      <c r="C5" s="884"/>
      <c r="D5" s="884"/>
      <c r="E5" s="884"/>
      <c r="F5" s="884"/>
      <c r="G5" s="884"/>
      <c r="H5" s="884"/>
      <c r="I5" s="884"/>
      <c r="J5" s="884"/>
      <c r="K5" s="884"/>
    </row>
    <row r="6" spans="1:17" s="472" customFormat="1" ht="15.75" customHeight="1">
      <c r="A6" s="471"/>
      <c r="B6" s="471"/>
      <c r="C6" s="471"/>
      <c r="D6" s="471"/>
      <c r="E6" s="471"/>
      <c r="F6" s="471"/>
      <c r="G6" s="471"/>
      <c r="H6" s="471"/>
      <c r="I6" s="471"/>
      <c r="J6" s="471"/>
    </row>
    <row r="7" spans="1:17" s="472" customFormat="1">
      <c r="A7" s="707" t="s">
        <v>1028</v>
      </c>
      <c r="B7" s="707"/>
      <c r="E7" s="828"/>
      <c r="F7" s="828"/>
      <c r="G7" s="828"/>
      <c r="H7" s="828"/>
      <c r="I7" s="828" t="s">
        <v>1134</v>
      </c>
      <c r="J7" s="828"/>
      <c r="K7" s="828"/>
    </row>
    <row r="8" spans="1:17" s="13" customFormat="1" ht="15.75" hidden="1">
      <c r="C8" s="782" t="s">
        <v>11</v>
      </c>
      <c r="D8" s="782"/>
      <c r="E8" s="782"/>
      <c r="F8" s="782"/>
      <c r="G8" s="782"/>
      <c r="H8" s="782"/>
      <c r="I8" s="782"/>
      <c r="J8" s="782"/>
    </row>
    <row r="9" spans="1:17" ht="44.25" customHeight="1">
      <c r="A9" s="777" t="s">
        <v>18</v>
      </c>
      <c r="B9" s="777" t="s">
        <v>52</v>
      </c>
      <c r="C9" s="670" t="s">
        <v>450</v>
      </c>
      <c r="D9" s="672"/>
      <c r="E9" s="670" t="s">
        <v>32</v>
      </c>
      <c r="F9" s="672"/>
      <c r="G9" s="670" t="s">
        <v>33</v>
      </c>
      <c r="H9" s="672"/>
      <c r="I9" s="688" t="s">
        <v>98</v>
      </c>
      <c r="J9" s="688"/>
      <c r="K9" s="777" t="s">
        <v>502</v>
      </c>
      <c r="Q9" s="12"/>
    </row>
    <row r="10" spans="1:17" s="14" customFormat="1" ht="42.6" customHeight="1">
      <c r="A10" s="778"/>
      <c r="B10" s="778"/>
      <c r="C10" s="470" t="s">
        <v>34</v>
      </c>
      <c r="D10" s="470" t="s">
        <v>97</v>
      </c>
      <c r="E10" s="470" t="s">
        <v>34</v>
      </c>
      <c r="F10" s="470" t="s">
        <v>97</v>
      </c>
      <c r="G10" s="470" t="s">
        <v>34</v>
      </c>
      <c r="H10" s="470" t="s">
        <v>97</v>
      </c>
      <c r="I10" s="470" t="s">
        <v>127</v>
      </c>
      <c r="J10" s="470" t="s">
        <v>128</v>
      </c>
      <c r="K10" s="778"/>
    </row>
    <row r="11" spans="1:17">
      <c r="A11" s="137">
        <v>1</v>
      </c>
      <c r="B11" s="137">
        <v>2</v>
      </c>
      <c r="C11" s="137">
        <v>3</v>
      </c>
      <c r="D11" s="137">
        <v>4</v>
      </c>
      <c r="E11" s="137">
        <v>5</v>
      </c>
      <c r="F11" s="137">
        <v>6</v>
      </c>
      <c r="G11" s="137">
        <v>7</v>
      </c>
      <c r="H11" s="137">
        <v>8</v>
      </c>
      <c r="I11" s="137">
        <v>9</v>
      </c>
      <c r="J11" s="137">
        <v>10</v>
      </c>
      <c r="K11" s="469">
        <v>11</v>
      </c>
    </row>
    <row r="12" spans="1:17" ht="15.75" customHeight="1">
      <c r="A12" s="473">
        <v>1</v>
      </c>
      <c r="B12" s="467" t="s">
        <v>363</v>
      </c>
      <c r="C12" s="9">
        <v>16050</v>
      </c>
      <c r="D12" s="9">
        <v>9629.75</v>
      </c>
      <c r="E12" s="9">
        <v>16050</v>
      </c>
      <c r="F12" s="9">
        <v>9629.75</v>
      </c>
      <c r="G12" s="9">
        <v>0</v>
      </c>
      <c r="H12" s="9">
        <v>0</v>
      </c>
      <c r="I12" s="9">
        <v>0</v>
      </c>
      <c r="J12" s="9">
        <v>0</v>
      </c>
      <c r="K12" s="9"/>
    </row>
    <row r="13" spans="1:17" ht="15.75" customHeight="1">
      <c r="A13" s="473">
        <v>2</v>
      </c>
      <c r="B13" s="467" t="s">
        <v>364</v>
      </c>
      <c r="C13" s="9">
        <v>15059</v>
      </c>
      <c r="D13" s="9">
        <v>9035.4</v>
      </c>
      <c r="E13" s="9">
        <v>15059</v>
      </c>
      <c r="F13" s="9">
        <v>9035.4</v>
      </c>
      <c r="G13" s="9">
        <v>0</v>
      </c>
      <c r="H13" s="9">
        <v>0</v>
      </c>
      <c r="I13" s="9">
        <v>0</v>
      </c>
      <c r="J13" s="9">
        <v>0</v>
      </c>
      <c r="K13" s="9"/>
    </row>
    <row r="14" spans="1:17" ht="15.75" customHeight="1">
      <c r="A14" s="473">
        <v>3</v>
      </c>
      <c r="B14" s="467" t="s">
        <v>365</v>
      </c>
      <c r="C14" s="9">
        <v>12103</v>
      </c>
      <c r="D14" s="9">
        <v>7261.8</v>
      </c>
      <c r="E14" s="9">
        <v>12103</v>
      </c>
      <c r="F14" s="9">
        <v>7261.8</v>
      </c>
      <c r="G14" s="9">
        <v>0</v>
      </c>
      <c r="H14" s="9">
        <v>0</v>
      </c>
      <c r="I14" s="9">
        <v>0</v>
      </c>
      <c r="J14" s="9">
        <v>0</v>
      </c>
      <c r="K14" s="9"/>
    </row>
    <row r="15" spans="1:17" ht="15.75" customHeight="1">
      <c r="A15" s="473">
        <v>4</v>
      </c>
      <c r="B15" s="467" t="s">
        <v>366</v>
      </c>
      <c r="C15" s="9">
        <v>0</v>
      </c>
      <c r="D15" s="9">
        <v>0</v>
      </c>
      <c r="E15" s="9">
        <v>0</v>
      </c>
      <c r="F15" s="9">
        <v>0</v>
      </c>
      <c r="G15" s="9">
        <v>0</v>
      </c>
      <c r="H15" s="9">
        <v>0</v>
      </c>
      <c r="I15" s="9">
        <v>0</v>
      </c>
      <c r="J15" s="9">
        <v>0</v>
      </c>
      <c r="K15" s="9"/>
    </row>
    <row r="16" spans="1:17" ht="15.75" customHeight="1">
      <c r="A16" s="473">
        <v>5</v>
      </c>
      <c r="B16" s="467" t="s">
        <v>367</v>
      </c>
      <c r="C16" s="9">
        <v>0</v>
      </c>
      <c r="D16" s="9">
        <v>0</v>
      </c>
      <c r="E16" s="9">
        <v>0</v>
      </c>
      <c r="F16" s="9">
        <v>0</v>
      </c>
      <c r="G16" s="9">
        <v>0</v>
      </c>
      <c r="H16" s="9">
        <v>0</v>
      </c>
      <c r="I16" s="9">
        <v>0</v>
      </c>
      <c r="J16" s="9">
        <v>0</v>
      </c>
      <c r="K16" s="9"/>
    </row>
    <row r="17" spans="1:13" ht="15.75" customHeight="1">
      <c r="A17" s="473">
        <v>6</v>
      </c>
      <c r="B17" s="467" t="s">
        <v>368</v>
      </c>
      <c r="C17" s="9">
        <v>3790</v>
      </c>
      <c r="D17" s="9">
        <v>7328.21</v>
      </c>
      <c r="E17" s="9">
        <v>3790</v>
      </c>
      <c r="F17" s="9">
        <v>6779.84</v>
      </c>
      <c r="G17" s="9">
        <v>0</v>
      </c>
      <c r="H17" s="9">
        <v>423.22</v>
      </c>
      <c r="I17" s="9">
        <v>0</v>
      </c>
      <c r="J17" s="9">
        <v>965.64</v>
      </c>
      <c r="K17" s="9"/>
    </row>
    <row r="18" spans="1:13" ht="15.75" customHeight="1">
      <c r="A18" s="473">
        <v>7</v>
      </c>
      <c r="B18" s="467" t="s">
        <v>369</v>
      </c>
      <c r="C18" s="9">
        <v>18975</v>
      </c>
      <c r="D18" s="9">
        <v>11384.8</v>
      </c>
      <c r="E18" s="9">
        <v>10891</v>
      </c>
      <c r="F18" s="9">
        <v>7172.3899999999994</v>
      </c>
      <c r="G18" s="9">
        <v>484</v>
      </c>
      <c r="H18" s="9">
        <v>572.64</v>
      </c>
      <c r="I18" s="9">
        <v>7600</v>
      </c>
      <c r="J18" s="9">
        <v>2706.06</v>
      </c>
      <c r="K18" s="9"/>
      <c r="L18" s="482"/>
      <c r="M18" s="12"/>
    </row>
    <row r="19" spans="1:13" s="12" customFormat="1" ht="15.75" customHeight="1">
      <c r="A19" s="473">
        <v>8</v>
      </c>
      <c r="B19" s="467" t="s">
        <v>241</v>
      </c>
      <c r="C19" s="9">
        <v>573</v>
      </c>
      <c r="D19" s="9">
        <v>553.13</v>
      </c>
      <c r="E19" s="9">
        <v>470</v>
      </c>
      <c r="F19" s="9">
        <v>432.36</v>
      </c>
      <c r="G19" s="9">
        <v>0</v>
      </c>
      <c r="H19" s="9">
        <v>13.56</v>
      </c>
      <c r="I19" s="9">
        <v>103</v>
      </c>
      <c r="J19" s="9">
        <v>200.43</v>
      </c>
      <c r="K19" s="9"/>
    </row>
    <row r="20" spans="1:13" s="12" customFormat="1" ht="15.75" customHeight="1">
      <c r="A20" s="473">
        <v>9</v>
      </c>
      <c r="B20" s="467" t="s">
        <v>344</v>
      </c>
      <c r="C20" s="9">
        <v>0</v>
      </c>
      <c r="D20" s="9">
        <v>0</v>
      </c>
      <c r="E20" s="9">
        <v>0</v>
      </c>
      <c r="F20" s="9">
        <v>0</v>
      </c>
      <c r="G20" s="9">
        <v>0</v>
      </c>
      <c r="H20" s="9">
        <v>0</v>
      </c>
      <c r="I20" s="9">
        <v>0</v>
      </c>
      <c r="J20" s="9">
        <v>0</v>
      </c>
      <c r="K20" s="9"/>
    </row>
    <row r="21" spans="1:13" s="12" customFormat="1" ht="15.75" customHeight="1">
      <c r="A21" s="473">
        <v>10</v>
      </c>
      <c r="B21" s="467" t="s">
        <v>501</v>
      </c>
      <c r="C21" s="9">
        <v>0</v>
      </c>
      <c r="D21" s="9">
        <v>0</v>
      </c>
      <c r="E21" s="9">
        <v>0</v>
      </c>
      <c r="F21" s="9">
        <v>0</v>
      </c>
      <c r="G21" s="9">
        <v>0</v>
      </c>
      <c r="H21" s="9">
        <v>0</v>
      </c>
      <c r="I21" s="9">
        <v>0</v>
      </c>
      <c r="J21" s="9">
        <v>0</v>
      </c>
      <c r="K21" s="9"/>
    </row>
    <row r="22" spans="1:13" s="12" customFormat="1" ht="15.75" customHeight="1">
      <c r="A22" s="473">
        <v>11</v>
      </c>
      <c r="B22" s="467" t="s">
        <v>462</v>
      </c>
      <c r="C22" s="9">
        <v>0</v>
      </c>
      <c r="D22" s="9">
        <v>0</v>
      </c>
      <c r="E22" s="9">
        <v>0</v>
      </c>
      <c r="F22" s="9">
        <v>0</v>
      </c>
      <c r="G22" s="9">
        <v>0</v>
      </c>
      <c r="H22" s="9">
        <v>0</v>
      </c>
      <c r="I22" s="9">
        <v>0</v>
      </c>
      <c r="J22" s="9">
        <v>0</v>
      </c>
      <c r="K22" s="9"/>
    </row>
    <row r="23" spans="1:13" s="12" customFormat="1" ht="15.75" customHeight="1">
      <c r="A23" s="473">
        <v>12</v>
      </c>
      <c r="B23" s="467" t="s">
        <v>500</v>
      </c>
      <c r="C23" s="9">
        <v>0</v>
      </c>
      <c r="D23" s="9">
        <v>0</v>
      </c>
      <c r="E23" s="9">
        <v>0</v>
      </c>
      <c r="F23" s="9">
        <v>0</v>
      </c>
      <c r="G23" s="9">
        <v>0</v>
      </c>
      <c r="H23" s="9">
        <v>0</v>
      </c>
      <c r="I23" s="9">
        <v>0</v>
      </c>
      <c r="J23" s="9">
        <v>0</v>
      </c>
      <c r="K23" s="9"/>
    </row>
    <row r="24" spans="1:13" s="12" customFormat="1" ht="15.75" customHeight="1">
      <c r="A24" s="473">
        <v>13</v>
      </c>
      <c r="B24" s="467" t="s">
        <v>677</v>
      </c>
      <c r="C24" s="9">
        <v>0</v>
      </c>
      <c r="D24" s="9">
        <v>0</v>
      </c>
      <c r="E24" s="9">
        <v>0</v>
      </c>
      <c r="F24" s="9">
        <v>0</v>
      </c>
      <c r="G24" s="9">
        <v>0</v>
      </c>
      <c r="H24" s="9">
        <v>0</v>
      </c>
      <c r="I24" s="9">
        <v>0</v>
      </c>
      <c r="J24" s="9">
        <v>0</v>
      </c>
      <c r="K24" s="9"/>
    </row>
    <row r="25" spans="1:13" s="12" customFormat="1" ht="15.75" customHeight="1">
      <c r="A25" s="484">
        <v>14</v>
      </c>
      <c r="B25" s="468" t="s">
        <v>837</v>
      </c>
      <c r="C25" s="9">
        <v>0</v>
      </c>
      <c r="D25" s="9">
        <v>0</v>
      </c>
      <c r="E25" s="9">
        <v>0</v>
      </c>
      <c r="F25" s="9">
        <v>0</v>
      </c>
      <c r="G25" s="9">
        <v>0</v>
      </c>
      <c r="H25" s="9">
        <v>0</v>
      </c>
      <c r="I25" s="9">
        <v>0</v>
      </c>
      <c r="J25" s="9">
        <v>0</v>
      </c>
      <c r="K25" s="9"/>
    </row>
    <row r="26" spans="1:13" s="12" customFormat="1" ht="15.75" customHeight="1">
      <c r="A26" s="668" t="s">
        <v>14</v>
      </c>
      <c r="B26" s="669"/>
      <c r="C26" s="29">
        <f t="shared" ref="C26:J26" si="0">SUM(C12:C24)</f>
        <v>66550</v>
      </c>
      <c r="D26" s="29">
        <f t="shared" si="0"/>
        <v>45193.090000000004</v>
      </c>
      <c r="E26" s="29">
        <f t="shared" si="0"/>
        <v>58363</v>
      </c>
      <c r="F26" s="29">
        <f t="shared" si="0"/>
        <v>40311.54</v>
      </c>
      <c r="G26" s="29">
        <f t="shared" si="0"/>
        <v>484</v>
      </c>
      <c r="H26" s="29">
        <f t="shared" si="0"/>
        <v>1009.42</v>
      </c>
      <c r="I26" s="29">
        <f t="shared" si="0"/>
        <v>7703</v>
      </c>
      <c r="J26" s="29">
        <f t="shared" si="0"/>
        <v>3872.1299999999997</v>
      </c>
      <c r="K26" s="9"/>
      <c r="L26" s="483"/>
    </row>
    <row r="30" spans="1:13" ht="12.75" customHeight="1">
      <c r="I30" s="719" t="s">
        <v>885</v>
      </c>
      <c r="J30" s="719"/>
      <c r="K30" s="719"/>
      <c r="L30" s="719"/>
      <c r="M30" s="719"/>
    </row>
    <row r="31" spans="1:13" ht="12.75" customHeight="1">
      <c r="I31" s="719"/>
      <c r="J31" s="719"/>
      <c r="K31" s="719"/>
      <c r="L31" s="719"/>
      <c r="M31" s="719"/>
    </row>
    <row r="32" spans="1:13" ht="12.75" customHeight="1">
      <c r="I32" s="719"/>
      <c r="J32" s="719"/>
      <c r="K32" s="719"/>
      <c r="L32" s="719"/>
      <c r="M32" s="719"/>
    </row>
    <row r="33" spans="9:13" ht="12.75" customHeight="1">
      <c r="I33" s="719"/>
      <c r="J33" s="719"/>
      <c r="K33" s="719"/>
      <c r="L33" s="719"/>
      <c r="M33" s="719"/>
    </row>
  </sheetData>
  <mergeCells count="18">
    <mergeCell ref="D1:E1"/>
    <mergeCell ref="I1:J1"/>
    <mergeCell ref="A2:J2"/>
    <mergeCell ref="A3:J3"/>
    <mergeCell ref="A5:K5"/>
    <mergeCell ref="A26:B26"/>
    <mergeCell ref="I30:M33"/>
    <mergeCell ref="I9:J9"/>
    <mergeCell ref="A7:B7"/>
    <mergeCell ref="E7:H7"/>
    <mergeCell ref="I7:K7"/>
    <mergeCell ref="K9:K10"/>
    <mergeCell ref="C8:J8"/>
    <mergeCell ref="A9:A10"/>
    <mergeCell ref="B9:B10"/>
    <mergeCell ref="C9:D9"/>
    <mergeCell ref="E9:F9"/>
    <mergeCell ref="G9:H9"/>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37.xml><?xml version="1.0" encoding="utf-8"?>
<worksheet xmlns="http://schemas.openxmlformats.org/spreadsheetml/2006/main" xmlns:r="http://schemas.openxmlformats.org/officeDocument/2006/relationships">
  <sheetPr codeName="Sheet37">
    <pageSetUpPr fitToPage="1"/>
  </sheetPr>
  <dimension ref="A1:S60"/>
  <sheetViews>
    <sheetView topLeftCell="A29" zoomScaleSheetLayoutView="90" workbookViewId="0">
      <selection activeCell="F46" sqref="F46"/>
    </sheetView>
  </sheetViews>
  <sheetFormatPr defaultRowHeight="12.75"/>
  <cols>
    <col min="2" max="2" width="14.710937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c r="D1" s="708"/>
      <c r="E1" s="708"/>
      <c r="H1" s="40"/>
      <c r="I1" s="780" t="s">
        <v>370</v>
      </c>
      <c r="J1" s="780"/>
    </row>
    <row r="2" spans="1:19" ht="15">
      <c r="A2" s="782" t="s">
        <v>0</v>
      </c>
      <c r="B2" s="782"/>
      <c r="C2" s="782"/>
      <c r="D2" s="782"/>
      <c r="E2" s="782"/>
      <c r="F2" s="782"/>
      <c r="G2" s="782"/>
      <c r="H2" s="782"/>
      <c r="I2" s="782"/>
      <c r="J2" s="782"/>
    </row>
    <row r="3" spans="1:19" ht="20.25">
      <c r="A3" s="705" t="s">
        <v>737</v>
      </c>
      <c r="B3" s="705"/>
      <c r="C3" s="705"/>
      <c r="D3" s="705"/>
      <c r="E3" s="705"/>
      <c r="F3" s="705"/>
      <c r="G3" s="705"/>
      <c r="H3" s="705"/>
      <c r="I3" s="705"/>
      <c r="J3" s="705"/>
    </row>
    <row r="4" spans="1:19" ht="10.5" customHeight="1"/>
    <row r="5" spans="1:19" s="15" customFormat="1" ht="18.75" customHeight="1">
      <c r="A5" s="884" t="s">
        <v>425</v>
      </c>
      <c r="B5" s="884"/>
      <c r="C5" s="884"/>
      <c r="D5" s="884"/>
      <c r="E5" s="884"/>
      <c r="F5" s="884"/>
      <c r="G5" s="884"/>
      <c r="H5" s="884"/>
      <c r="I5" s="884"/>
      <c r="J5" s="884"/>
      <c r="K5" s="884"/>
    </row>
    <row r="6" spans="1:19" s="15" customFormat="1" ht="15.75" customHeight="1">
      <c r="A6" s="43"/>
      <c r="B6" s="43"/>
      <c r="C6" s="43"/>
      <c r="D6" s="43"/>
      <c r="E6" s="43"/>
      <c r="F6" s="43"/>
      <c r="G6" s="43"/>
      <c r="H6" s="43"/>
      <c r="I6" s="43"/>
      <c r="J6" s="43"/>
    </row>
    <row r="7" spans="1:19" s="15" customFormat="1">
      <c r="A7" s="707" t="s">
        <v>928</v>
      </c>
      <c r="B7" s="707"/>
      <c r="E7" s="828"/>
      <c r="F7" s="828"/>
      <c r="G7" s="828"/>
      <c r="H7" s="828"/>
      <c r="I7" s="828" t="s">
        <v>1133</v>
      </c>
      <c r="J7" s="828"/>
      <c r="K7" s="828"/>
    </row>
    <row r="8" spans="1:19" s="13" customFormat="1" ht="15.75" hidden="1">
      <c r="C8" s="782" t="s">
        <v>11</v>
      </c>
      <c r="D8" s="782"/>
      <c r="E8" s="782"/>
      <c r="F8" s="782"/>
      <c r="G8" s="782"/>
      <c r="H8" s="782"/>
      <c r="I8" s="782"/>
      <c r="J8" s="782"/>
    </row>
    <row r="9" spans="1:19" ht="30" customHeight="1">
      <c r="A9" s="777" t="s">
        <v>18</v>
      </c>
      <c r="B9" s="777" t="s">
        <v>31</v>
      </c>
      <c r="C9" s="670" t="s">
        <v>851</v>
      </c>
      <c r="D9" s="672"/>
      <c r="E9" s="670" t="s">
        <v>32</v>
      </c>
      <c r="F9" s="672"/>
      <c r="G9" s="670" t="s">
        <v>33</v>
      </c>
      <c r="H9" s="672"/>
      <c r="I9" s="688" t="s">
        <v>98</v>
      </c>
      <c r="J9" s="688"/>
      <c r="K9" s="777" t="s">
        <v>227</v>
      </c>
      <c r="R9" s="9"/>
      <c r="S9" s="12"/>
    </row>
    <row r="10" spans="1:19" s="14" customFormat="1" ht="42.6" customHeight="1">
      <c r="A10" s="778"/>
      <c r="B10" s="778"/>
      <c r="C10" s="5" t="s">
        <v>34</v>
      </c>
      <c r="D10" s="5" t="s">
        <v>97</v>
      </c>
      <c r="E10" s="5" t="s">
        <v>34</v>
      </c>
      <c r="F10" s="5" t="s">
        <v>97</v>
      </c>
      <c r="G10" s="5" t="s">
        <v>34</v>
      </c>
      <c r="H10" s="5" t="s">
        <v>97</v>
      </c>
      <c r="I10" s="5" t="s">
        <v>127</v>
      </c>
      <c r="J10" s="5" t="s">
        <v>128</v>
      </c>
      <c r="K10" s="778"/>
    </row>
    <row r="11" spans="1:19">
      <c r="A11" s="137">
        <v>1</v>
      </c>
      <c r="B11" s="137">
        <v>2</v>
      </c>
      <c r="C11" s="137">
        <v>3</v>
      </c>
      <c r="D11" s="137">
        <v>4</v>
      </c>
      <c r="E11" s="137">
        <v>5</v>
      </c>
      <c r="F11" s="137">
        <v>6</v>
      </c>
      <c r="G11" s="137">
        <v>7</v>
      </c>
      <c r="H11" s="137">
        <v>8</v>
      </c>
      <c r="I11" s="137">
        <v>9</v>
      </c>
      <c r="J11" s="137">
        <v>10</v>
      </c>
      <c r="K11" s="3">
        <v>11</v>
      </c>
    </row>
    <row r="12" spans="1:19">
      <c r="A12" s="343">
        <v>1</v>
      </c>
      <c r="B12" s="146" t="s">
        <v>890</v>
      </c>
      <c r="C12" s="387">
        <v>2638</v>
      </c>
      <c r="D12" s="415">
        <v>1486.5343890308</v>
      </c>
      <c r="E12" s="387">
        <v>2314</v>
      </c>
      <c r="F12" s="415">
        <v>1234.7291556724299</v>
      </c>
      <c r="G12" s="387">
        <v>19</v>
      </c>
      <c r="H12" s="415">
        <v>14.478260397563526</v>
      </c>
      <c r="I12" s="387">
        <v>305</v>
      </c>
      <c r="J12" s="415">
        <v>153.71279371673376</v>
      </c>
      <c r="K12" s="336"/>
    </row>
    <row r="13" spans="1:19">
      <c r="A13" s="343">
        <v>2</v>
      </c>
      <c r="B13" s="146" t="s">
        <v>891</v>
      </c>
      <c r="C13" s="387">
        <v>2294</v>
      </c>
      <c r="D13" s="415">
        <v>1665.8913732531928</v>
      </c>
      <c r="E13" s="387">
        <v>2011</v>
      </c>
      <c r="F13" s="415">
        <v>1318.3922015026294</v>
      </c>
      <c r="G13" s="387">
        <v>17</v>
      </c>
      <c r="H13" s="415">
        <v>9.5380636800000005</v>
      </c>
      <c r="I13" s="387">
        <v>266</v>
      </c>
      <c r="J13" s="415">
        <v>134.05771517590551</v>
      </c>
      <c r="K13" s="336"/>
    </row>
    <row r="14" spans="1:19">
      <c r="A14" s="343">
        <v>3</v>
      </c>
      <c r="B14" s="146" t="s">
        <v>892</v>
      </c>
      <c r="C14" s="387">
        <v>2037</v>
      </c>
      <c r="D14" s="415">
        <v>1196.6068145755071</v>
      </c>
      <c r="E14" s="387">
        <v>1783</v>
      </c>
      <c r="F14" s="415">
        <v>891.65</v>
      </c>
      <c r="G14" s="387">
        <v>15</v>
      </c>
      <c r="H14" s="415">
        <v>35.459063600000007</v>
      </c>
      <c r="I14" s="387">
        <v>239</v>
      </c>
      <c r="J14" s="415">
        <v>120.45035310917827</v>
      </c>
      <c r="K14" s="336"/>
    </row>
    <row r="15" spans="1:19">
      <c r="A15" s="343">
        <v>4</v>
      </c>
      <c r="B15" s="146" t="s">
        <v>893</v>
      </c>
      <c r="C15" s="387">
        <v>1079</v>
      </c>
      <c r="D15" s="415">
        <v>891.31560480841495</v>
      </c>
      <c r="E15" s="387">
        <v>946</v>
      </c>
      <c r="F15" s="415">
        <v>626.24990984222393</v>
      </c>
      <c r="G15" s="387">
        <v>8</v>
      </c>
      <c r="H15" s="415">
        <v>39.518142480000002</v>
      </c>
      <c r="I15" s="387">
        <v>125</v>
      </c>
      <c r="J15" s="415">
        <v>62.997046605218756</v>
      </c>
      <c r="K15" s="336"/>
    </row>
    <row r="16" spans="1:19">
      <c r="A16" s="343">
        <v>5</v>
      </c>
      <c r="B16" s="146" t="s">
        <v>894</v>
      </c>
      <c r="C16" s="387">
        <v>1992</v>
      </c>
      <c r="D16" s="415">
        <v>1503.4996491359877</v>
      </c>
      <c r="E16" s="387">
        <v>1747</v>
      </c>
      <c r="F16" s="415">
        <v>1289.87482870023</v>
      </c>
      <c r="G16" s="387">
        <v>14</v>
      </c>
      <c r="H16" s="415">
        <v>22.618175279999999</v>
      </c>
      <c r="I16" s="387">
        <v>231</v>
      </c>
      <c r="J16" s="415">
        <v>116.41854212644427</v>
      </c>
      <c r="K16" s="336"/>
    </row>
    <row r="17" spans="1:11">
      <c r="A17" s="343">
        <v>6</v>
      </c>
      <c r="B17" s="146" t="s">
        <v>895</v>
      </c>
      <c r="C17" s="387">
        <v>1190</v>
      </c>
      <c r="D17" s="415">
        <v>913.79749842223885</v>
      </c>
      <c r="E17" s="387">
        <v>1043</v>
      </c>
      <c r="F17" s="415">
        <v>823.18250458301998</v>
      </c>
      <c r="G17" s="387">
        <v>9</v>
      </c>
      <c r="H17" s="415">
        <v>20.392105624879914</v>
      </c>
      <c r="I17" s="387">
        <v>138</v>
      </c>
      <c r="J17" s="415">
        <v>69.548739452161499</v>
      </c>
      <c r="K17" s="336"/>
    </row>
    <row r="18" spans="1:11">
      <c r="A18" s="343">
        <v>7</v>
      </c>
      <c r="B18" s="146" t="s">
        <v>896</v>
      </c>
      <c r="C18" s="387">
        <v>3270</v>
      </c>
      <c r="D18" s="415">
        <v>2180.5905666416224</v>
      </c>
      <c r="E18" s="387">
        <v>2868</v>
      </c>
      <c r="F18" s="415">
        <v>1925.72692546957</v>
      </c>
      <c r="G18" s="387">
        <v>24</v>
      </c>
      <c r="H18" s="415">
        <v>60.461754800000001</v>
      </c>
      <c r="I18" s="387">
        <v>378</v>
      </c>
      <c r="J18" s="415">
        <v>190.5030689341815</v>
      </c>
      <c r="K18" s="336"/>
    </row>
    <row r="19" spans="1:11">
      <c r="A19" s="343">
        <v>8</v>
      </c>
      <c r="B19" s="146" t="s">
        <v>897</v>
      </c>
      <c r="C19" s="387">
        <v>1021</v>
      </c>
      <c r="D19" s="415">
        <v>653.69549962434257</v>
      </c>
      <c r="E19" s="387">
        <v>896</v>
      </c>
      <c r="F19" s="415">
        <v>517.33688204357622</v>
      </c>
      <c r="G19" s="387">
        <v>7</v>
      </c>
      <c r="H19" s="415">
        <v>56.271953465854537</v>
      </c>
      <c r="I19" s="387">
        <v>118</v>
      </c>
      <c r="J19" s="415">
        <v>59.469211995326511</v>
      </c>
      <c r="K19" s="336"/>
    </row>
    <row r="20" spans="1:11">
      <c r="A20" s="343">
        <v>9</v>
      </c>
      <c r="B20" s="146" t="s">
        <v>898</v>
      </c>
      <c r="C20" s="387">
        <v>475</v>
      </c>
      <c r="D20" s="415">
        <v>362.62897716003005</v>
      </c>
      <c r="E20" s="387">
        <v>417</v>
      </c>
      <c r="F20" s="415">
        <v>286.98582824943645</v>
      </c>
      <c r="G20" s="387">
        <v>3</v>
      </c>
      <c r="H20" s="415">
        <v>21.293623011221758</v>
      </c>
      <c r="I20" s="387">
        <v>55</v>
      </c>
      <c r="J20" s="415">
        <v>27.718700506296251</v>
      </c>
      <c r="K20" s="336"/>
    </row>
    <row r="21" spans="1:11">
      <c r="A21" s="343">
        <v>10</v>
      </c>
      <c r="B21" s="146" t="s">
        <v>899</v>
      </c>
      <c r="C21" s="387">
        <v>1542</v>
      </c>
      <c r="D21" s="415">
        <v>1240.6452482344102</v>
      </c>
      <c r="E21" s="387">
        <v>1352</v>
      </c>
      <c r="F21" s="415">
        <v>981.85094560480832</v>
      </c>
      <c r="G21" s="387">
        <v>11</v>
      </c>
      <c r="H21" s="415">
        <v>69.867597441490503</v>
      </c>
      <c r="I21" s="387">
        <v>179</v>
      </c>
      <c r="J21" s="415">
        <v>90.211770738673266</v>
      </c>
      <c r="K21" s="336"/>
    </row>
    <row r="22" spans="1:11">
      <c r="A22" s="343">
        <v>11</v>
      </c>
      <c r="B22" s="146" t="s">
        <v>900</v>
      </c>
      <c r="C22" s="387">
        <v>1941</v>
      </c>
      <c r="D22" s="415">
        <v>1454.6445117956423</v>
      </c>
      <c r="E22" s="387">
        <v>1703</v>
      </c>
      <c r="F22" s="415">
        <v>1151.2107038317054</v>
      </c>
      <c r="G22" s="387">
        <v>14</v>
      </c>
      <c r="H22" s="415">
        <v>18.030347726836258</v>
      </c>
      <c r="I22" s="387">
        <v>224</v>
      </c>
      <c r="J22" s="415">
        <v>112.89070751655201</v>
      </c>
      <c r="K22" s="336"/>
    </row>
    <row r="23" spans="1:11">
      <c r="A23" s="343">
        <v>12</v>
      </c>
      <c r="B23" s="146" t="s">
        <v>901</v>
      </c>
      <c r="C23" s="387">
        <v>2405</v>
      </c>
      <c r="D23" s="415">
        <v>1528.2712680691207</v>
      </c>
      <c r="E23" s="387">
        <v>2112</v>
      </c>
      <c r="F23" s="415">
        <v>1209.4791737039818</v>
      </c>
      <c r="G23" s="387">
        <v>17</v>
      </c>
      <c r="H23" s="415">
        <v>41.920558464894306</v>
      </c>
      <c r="I23" s="387">
        <v>276</v>
      </c>
      <c r="J23" s="415">
        <v>139.097478904323</v>
      </c>
      <c r="K23" s="336"/>
    </row>
    <row r="24" spans="1:11">
      <c r="A24" s="343">
        <v>13</v>
      </c>
      <c r="B24" s="146" t="s">
        <v>902</v>
      </c>
      <c r="C24" s="387">
        <v>1990</v>
      </c>
      <c r="D24" s="415">
        <v>1443.6349033809165</v>
      </c>
      <c r="E24" s="387">
        <v>1746</v>
      </c>
      <c r="F24" s="415">
        <v>1142.4976616078136</v>
      </c>
      <c r="G24" s="387">
        <v>14</v>
      </c>
      <c r="H24" s="415">
        <v>44.625110623919745</v>
      </c>
      <c r="I24" s="387">
        <v>230</v>
      </c>
      <c r="J24" s="415">
        <v>115.91456575360252</v>
      </c>
      <c r="K24" s="336"/>
    </row>
    <row r="25" spans="1:11">
      <c r="A25" s="343">
        <v>14</v>
      </c>
      <c r="B25" s="146" t="s">
        <v>903</v>
      </c>
      <c r="C25" s="387">
        <v>1536</v>
      </c>
      <c r="D25" s="415">
        <v>1122.2919577761081</v>
      </c>
      <c r="E25" s="387">
        <v>1347</v>
      </c>
      <c r="F25" s="415">
        <v>888.18574169797148</v>
      </c>
      <c r="G25" s="387">
        <v>11</v>
      </c>
      <c r="H25" s="415">
        <v>17.96</v>
      </c>
      <c r="I25" s="387">
        <v>178</v>
      </c>
      <c r="J25" s="415">
        <v>89.707794365831518</v>
      </c>
      <c r="K25" s="336"/>
    </row>
    <row r="26" spans="1:11">
      <c r="A26" s="343">
        <v>15</v>
      </c>
      <c r="B26" s="146" t="s">
        <v>904</v>
      </c>
      <c r="C26" s="387">
        <v>3219</v>
      </c>
      <c r="D26" s="415">
        <v>1823.7036467317801</v>
      </c>
      <c r="E26" s="387">
        <v>2822</v>
      </c>
      <c r="F26" s="415">
        <v>1601.5660737791134</v>
      </c>
      <c r="G26" s="387">
        <v>23</v>
      </c>
      <c r="H26" s="415">
        <v>39.666764999039771</v>
      </c>
      <c r="I26" s="387">
        <v>374</v>
      </c>
      <c r="J26" s="415">
        <v>188.48716344281451</v>
      </c>
      <c r="K26" s="336"/>
    </row>
    <row r="27" spans="1:11">
      <c r="A27" s="343">
        <v>16</v>
      </c>
      <c r="B27" s="146" t="s">
        <v>905</v>
      </c>
      <c r="C27" s="387">
        <v>1843</v>
      </c>
      <c r="D27" s="415">
        <v>1129.8610635612322</v>
      </c>
      <c r="E27" s="387">
        <v>1617</v>
      </c>
      <c r="F27" s="415">
        <v>894.17595822689702</v>
      </c>
      <c r="G27" s="387">
        <v>13</v>
      </c>
      <c r="H27" s="415">
        <v>22.764796</v>
      </c>
      <c r="I27" s="387">
        <v>213</v>
      </c>
      <c r="J27" s="415">
        <v>107.34696741529277</v>
      </c>
      <c r="K27" s="336"/>
    </row>
    <row r="28" spans="1:11">
      <c r="A28" s="343">
        <v>17</v>
      </c>
      <c r="B28" s="146" t="s">
        <v>906</v>
      </c>
      <c r="C28" s="387">
        <v>430</v>
      </c>
      <c r="D28" s="415">
        <v>248.40428985725018</v>
      </c>
      <c r="E28" s="387">
        <v>377</v>
      </c>
      <c r="F28" s="415">
        <v>196.58801517655894</v>
      </c>
      <c r="G28" s="387">
        <v>3</v>
      </c>
      <c r="H28" s="415">
        <v>6.7613803975635971</v>
      </c>
      <c r="I28" s="387">
        <v>50</v>
      </c>
      <c r="J28" s="415">
        <v>25.198818642087502</v>
      </c>
      <c r="K28" s="336"/>
    </row>
    <row r="29" spans="1:11">
      <c r="A29" s="343">
        <v>18</v>
      </c>
      <c r="B29" s="146" t="s">
        <v>907</v>
      </c>
      <c r="C29" s="387">
        <v>1978</v>
      </c>
      <c r="D29" s="415">
        <v>1194.5425129977459</v>
      </c>
      <c r="E29" s="387">
        <v>1736</v>
      </c>
      <c r="F29" s="415">
        <v>945.36508129226138</v>
      </c>
      <c r="G29" s="387">
        <v>14</v>
      </c>
      <c r="H29" s="415">
        <v>30.597429200000001</v>
      </c>
      <c r="I29" s="387">
        <v>228</v>
      </c>
      <c r="J29" s="415">
        <v>114.90661300791901</v>
      </c>
      <c r="K29" s="336"/>
    </row>
    <row r="30" spans="1:11">
      <c r="A30" s="343">
        <v>19</v>
      </c>
      <c r="B30" s="146" t="s">
        <v>908</v>
      </c>
      <c r="C30" s="387">
        <v>3125</v>
      </c>
      <c r="D30" s="415">
        <v>2154.442746656649</v>
      </c>
      <c r="E30" s="387">
        <v>2740</v>
      </c>
      <c r="F30" s="415">
        <v>1936.27</v>
      </c>
      <c r="G30" s="387">
        <v>23</v>
      </c>
      <c r="H30" s="415">
        <v>19.738564314209999</v>
      </c>
      <c r="I30" s="387">
        <v>362</v>
      </c>
      <c r="J30" s="415">
        <v>172.43944696871401</v>
      </c>
      <c r="K30" s="336"/>
    </row>
    <row r="31" spans="1:11">
      <c r="A31" s="343">
        <v>20</v>
      </c>
      <c r="B31" s="146" t="s">
        <v>909</v>
      </c>
      <c r="C31" s="387">
        <v>2302</v>
      </c>
      <c r="D31" s="415">
        <v>1838.6046052592035</v>
      </c>
      <c r="E31" s="387">
        <v>2018</v>
      </c>
      <c r="F31" s="415">
        <v>1655.0780513899299</v>
      </c>
      <c r="G31" s="387">
        <v>17</v>
      </c>
      <c r="H31" s="415">
        <v>29.661010281504954</v>
      </c>
      <c r="I31" s="387">
        <v>267</v>
      </c>
      <c r="J31" s="415">
        <v>134.56169154874726</v>
      </c>
      <c r="K31" s="336"/>
    </row>
    <row r="32" spans="1:11">
      <c r="A32" s="343">
        <v>21</v>
      </c>
      <c r="B32" s="146" t="s">
        <v>910</v>
      </c>
      <c r="C32" s="387">
        <v>2293</v>
      </c>
      <c r="D32" s="415">
        <v>1509.692553869271</v>
      </c>
      <c r="E32" s="387">
        <v>2011</v>
      </c>
      <c r="F32" s="415">
        <v>1394.7759149511601</v>
      </c>
      <c r="G32" s="387">
        <v>17</v>
      </c>
      <c r="H32" s="415">
        <v>44.113081396603377</v>
      </c>
      <c r="I32" s="387">
        <v>265</v>
      </c>
      <c r="J32" s="415">
        <v>133.55373880306377</v>
      </c>
      <c r="K32" s="336"/>
    </row>
    <row r="33" spans="1:11">
      <c r="A33" s="343">
        <v>22</v>
      </c>
      <c r="B33" s="146" t="s">
        <v>911</v>
      </c>
      <c r="C33" s="387">
        <v>2678</v>
      </c>
      <c r="D33" s="415">
        <v>1739.5181295266716</v>
      </c>
      <c r="E33" s="387">
        <v>2349</v>
      </c>
      <c r="F33" s="415">
        <v>1576.66067137491</v>
      </c>
      <c r="G33" s="387">
        <v>19</v>
      </c>
      <c r="H33" s="415">
        <v>16.722478960000004</v>
      </c>
      <c r="I33" s="387">
        <v>310</v>
      </c>
      <c r="J33" s="415">
        <v>156.23267558094253</v>
      </c>
      <c r="K33" s="336"/>
    </row>
    <row r="34" spans="1:11">
      <c r="A34" s="343">
        <v>23</v>
      </c>
      <c r="B34" s="146" t="s">
        <v>912</v>
      </c>
      <c r="C34" s="387">
        <v>2100</v>
      </c>
      <c r="D34" s="415">
        <v>1417.94976018032</v>
      </c>
      <c r="E34" s="387">
        <v>1842</v>
      </c>
      <c r="F34" s="415">
        <v>1201.3106966190833</v>
      </c>
      <c r="G34" s="387">
        <v>15</v>
      </c>
      <c r="H34" s="415">
        <v>46.193315567810821</v>
      </c>
      <c r="I34" s="387">
        <v>243</v>
      </c>
      <c r="J34" s="415">
        <v>122.46625860054526</v>
      </c>
      <c r="K34" s="336"/>
    </row>
    <row r="35" spans="1:11">
      <c r="A35" s="343">
        <v>24</v>
      </c>
      <c r="B35" s="146" t="s">
        <v>913</v>
      </c>
      <c r="C35" s="387">
        <v>2019</v>
      </c>
      <c r="D35" s="415">
        <v>1439.2808764838501</v>
      </c>
      <c r="E35" s="387">
        <v>1771</v>
      </c>
      <c r="F35" s="415">
        <v>1218.1922159278738</v>
      </c>
      <c r="G35" s="387">
        <v>15</v>
      </c>
      <c r="H35" s="415">
        <v>13.357919279999999</v>
      </c>
      <c r="I35" s="387">
        <v>233</v>
      </c>
      <c r="J35" s="415">
        <v>117.42649487212776</v>
      </c>
      <c r="K35" s="336"/>
    </row>
    <row r="36" spans="1:11">
      <c r="A36" s="343">
        <v>25</v>
      </c>
      <c r="B36" s="146" t="s">
        <v>914</v>
      </c>
      <c r="C36" s="387">
        <v>1239</v>
      </c>
      <c r="D36" s="415">
        <v>932.37621262208859</v>
      </c>
      <c r="E36" s="387">
        <v>1087</v>
      </c>
      <c r="F36" s="415">
        <v>737.88576333583762</v>
      </c>
      <c r="G36" s="387">
        <v>9</v>
      </c>
      <c r="H36" s="415">
        <v>13.522760795127194</v>
      </c>
      <c r="I36" s="387">
        <v>143</v>
      </c>
      <c r="J36" s="415">
        <v>72.068621316370255</v>
      </c>
      <c r="K36" s="336"/>
    </row>
    <row r="37" spans="1:11">
      <c r="A37" s="343">
        <v>26</v>
      </c>
      <c r="B37" s="146" t="s">
        <v>915</v>
      </c>
      <c r="C37" s="387">
        <v>1635</v>
      </c>
      <c r="D37" s="415">
        <v>1294.3170892561982</v>
      </c>
      <c r="E37" s="387">
        <v>1434</v>
      </c>
      <c r="F37" s="415">
        <v>1218.32</v>
      </c>
      <c r="G37" s="387">
        <v>12</v>
      </c>
      <c r="H37" s="415">
        <v>18.36</v>
      </c>
      <c r="I37" s="387">
        <v>189</v>
      </c>
      <c r="J37" s="415">
        <v>95.25153446709075</v>
      </c>
      <c r="K37" s="336"/>
    </row>
    <row r="38" spans="1:11">
      <c r="A38" s="343">
        <v>27</v>
      </c>
      <c r="B38" s="146" t="s">
        <v>916</v>
      </c>
      <c r="C38" s="387">
        <v>1679</v>
      </c>
      <c r="D38" s="415">
        <v>1144.3111746055595</v>
      </c>
      <c r="E38" s="387">
        <v>1473</v>
      </c>
      <c r="F38" s="415">
        <v>905.611826145755</v>
      </c>
      <c r="G38" s="387">
        <v>12</v>
      </c>
      <c r="H38" s="415">
        <v>14.69</v>
      </c>
      <c r="I38" s="387">
        <v>194</v>
      </c>
      <c r="J38" s="415">
        <v>97.771416331299505</v>
      </c>
      <c r="K38" s="336"/>
    </row>
    <row r="39" spans="1:11">
      <c r="A39" s="343">
        <v>28</v>
      </c>
      <c r="B39" s="146" t="s">
        <v>917</v>
      </c>
      <c r="C39" s="387">
        <v>1909</v>
      </c>
      <c r="D39" s="415">
        <v>1440.882501277235</v>
      </c>
      <c r="E39" s="387">
        <v>1674</v>
      </c>
      <c r="F39" s="415">
        <v>1267.3599999999999</v>
      </c>
      <c r="G39" s="387">
        <v>14</v>
      </c>
      <c r="H39" s="415">
        <v>14.909012160000001</v>
      </c>
      <c r="I39" s="387">
        <v>221</v>
      </c>
      <c r="J39" s="415">
        <v>111.37877839802675</v>
      </c>
      <c r="K39" s="336"/>
    </row>
    <row r="40" spans="1:11">
      <c r="A40" s="335">
        <v>29</v>
      </c>
      <c r="B40" s="330" t="s">
        <v>918</v>
      </c>
      <c r="C40" s="387">
        <v>1857</v>
      </c>
      <c r="D40" s="415">
        <v>1293.8662417731</v>
      </c>
      <c r="E40" s="387">
        <v>1628</v>
      </c>
      <c r="F40" s="415">
        <v>1182.2509167543199</v>
      </c>
      <c r="G40" s="387">
        <v>14</v>
      </c>
      <c r="H40" s="415">
        <v>22.195140397563527</v>
      </c>
      <c r="I40" s="387">
        <v>215</v>
      </c>
      <c r="J40" s="415">
        <v>108.35492016097625</v>
      </c>
      <c r="K40" s="336"/>
    </row>
    <row r="41" spans="1:11">
      <c r="A41" s="335">
        <v>30</v>
      </c>
      <c r="B41" s="330" t="s">
        <v>919</v>
      </c>
      <c r="C41" s="387">
        <v>1089</v>
      </c>
      <c r="D41" s="415">
        <v>662.64080646130719</v>
      </c>
      <c r="E41" s="387">
        <v>955</v>
      </c>
      <c r="F41" s="415">
        <v>524.41622885048832</v>
      </c>
      <c r="G41" s="387">
        <v>8</v>
      </c>
      <c r="H41" s="415">
        <v>24.791728124399857</v>
      </c>
      <c r="I41" s="387">
        <v>126</v>
      </c>
      <c r="J41" s="415">
        <v>63.501022978060504</v>
      </c>
      <c r="K41" s="336"/>
    </row>
    <row r="42" spans="1:11">
      <c r="A42" s="335">
        <v>31</v>
      </c>
      <c r="B42" s="330" t="s">
        <v>920</v>
      </c>
      <c r="C42" s="387">
        <v>478</v>
      </c>
      <c r="D42" s="415">
        <v>350.93126821938392</v>
      </c>
      <c r="E42" s="387">
        <v>419</v>
      </c>
      <c r="F42" s="415">
        <v>277.72822088655141</v>
      </c>
      <c r="G42" s="387">
        <v>3</v>
      </c>
      <c r="H42" s="415">
        <v>19.37</v>
      </c>
      <c r="I42" s="387">
        <v>56</v>
      </c>
      <c r="J42" s="415">
        <v>28.222676879138003</v>
      </c>
      <c r="K42" s="336"/>
    </row>
    <row r="43" spans="1:11">
      <c r="A43" s="335">
        <v>32</v>
      </c>
      <c r="B43" s="330" t="s">
        <v>921</v>
      </c>
      <c r="C43" s="387">
        <v>735</v>
      </c>
      <c r="D43" s="415">
        <v>643.59941547708502</v>
      </c>
      <c r="E43" s="387">
        <v>645</v>
      </c>
      <c r="F43" s="415">
        <v>430.20645980465815</v>
      </c>
      <c r="G43" s="387">
        <v>5</v>
      </c>
      <c r="H43" s="415">
        <v>11.56</v>
      </c>
      <c r="I43" s="387">
        <v>85</v>
      </c>
      <c r="J43" s="415">
        <v>42.837991691548751</v>
      </c>
      <c r="K43" s="336"/>
    </row>
    <row r="44" spans="1:11">
      <c r="A44" s="335">
        <v>33</v>
      </c>
      <c r="B44" s="330" t="s">
        <v>922</v>
      </c>
      <c r="C44" s="387">
        <v>2085</v>
      </c>
      <c r="D44" s="415">
        <v>1247.5262534936137</v>
      </c>
      <c r="E44" s="387">
        <v>1828</v>
      </c>
      <c r="F44" s="415">
        <v>987.29659699474075</v>
      </c>
      <c r="G44" s="387">
        <v>15</v>
      </c>
      <c r="H44" s="415">
        <v>18.7</v>
      </c>
      <c r="I44" s="387">
        <v>242</v>
      </c>
      <c r="J44" s="415">
        <v>121.9622822277035</v>
      </c>
      <c r="K44" s="3"/>
    </row>
    <row r="45" spans="1:11">
      <c r="A45" s="335">
        <v>34</v>
      </c>
      <c r="B45" s="330" t="s">
        <v>923</v>
      </c>
      <c r="C45" s="387">
        <v>994</v>
      </c>
      <c r="D45" s="415">
        <v>736.26756273478588</v>
      </c>
      <c r="E45" s="387">
        <v>872</v>
      </c>
      <c r="F45" s="415">
        <v>582.68469872276478</v>
      </c>
      <c r="G45" s="387">
        <v>7</v>
      </c>
      <c r="H45" s="415">
        <v>21.69986656</v>
      </c>
      <c r="I45" s="387">
        <v>115</v>
      </c>
      <c r="J45" s="415">
        <v>57.957282876801258</v>
      </c>
      <c r="K45" s="3"/>
    </row>
    <row r="46" spans="1:11">
      <c r="A46" s="335">
        <v>35</v>
      </c>
      <c r="B46" s="330" t="s">
        <v>924</v>
      </c>
      <c r="C46" s="387">
        <v>1480</v>
      </c>
      <c r="D46" s="415">
        <v>944.76202208865504</v>
      </c>
      <c r="E46" s="387">
        <v>1298</v>
      </c>
      <c r="F46" s="415">
        <v>747.68793583771594</v>
      </c>
      <c r="G46" s="387">
        <v>11</v>
      </c>
      <c r="H46" s="415">
        <v>11.807185839054087</v>
      </c>
      <c r="I46" s="387">
        <v>171</v>
      </c>
      <c r="J46" s="415">
        <v>86.179959755939251</v>
      </c>
      <c r="K46" s="3"/>
    </row>
    <row r="47" spans="1:11">
      <c r="A47" s="335">
        <v>36</v>
      </c>
      <c r="B47" s="330" t="s">
        <v>925</v>
      </c>
      <c r="C47" s="387">
        <v>1277</v>
      </c>
      <c r="D47" s="415">
        <v>670.20991224643114</v>
      </c>
      <c r="E47" s="387">
        <v>1121</v>
      </c>
      <c r="F47" s="415">
        <v>530.40644537941398</v>
      </c>
      <c r="G47" s="387">
        <v>9</v>
      </c>
      <c r="H47" s="415">
        <v>24.791728124399857</v>
      </c>
      <c r="I47" s="387">
        <v>147</v>
      </c>
      <c r="J47" s="415">
        <v>74.084526807737262</v>
      </c>
      <c r="K47" s="3"/>
    </row>
    <row r="48" spans="1:11">
      <c r="A48" s="335">
        <v>37</v>
      </c>
      <c r="B48" s="330" t="s">
        <v>926</v>
      </c>
      <c r="C48" s="387">
        <v>1374</v>
      </c>
      <c r="D48" s="415">
        <v>1024.5816830954168</v>
      </c>
      <c r="E48" s="387">
        <v>1202</v>
      </c>
      <c r="F48" s="415">
        <v>810.85749196093161</v>
      </c>
      <c r="G48" s="387">
        <v>13</v>
      </c>
      <c r="H48" s="415">
        <v>27.45</v>
      </c>
      <c r="I48" s="387">
        <v>159</v>
      </c>
      <c r="J48" s="415">
        <v>80.132243281838257</v>
      </c>
      <c r="K48" s="3"/>
    </row>
    <row r="49" spans="1:11">
      <c r="A49" s="335">
        <v>38</v>
      </c>
      <c r="B49" s="330" t="s">
        <v>927</v>
      </c>
      <c r="C49" s="387">
        <v>1322</v>
      </c>
      <c r="D49" s="415">
        <v>666.76940961682931</v>
      </c>
      <c r="E49" s="387">
        <v>1159</v>
      </c>
      <c r="F49" s="415">
        <v>527.68361968444776</v>
      </c>
      <c r="G49" s="387">
        <v>10</v>
      </c>
      <c r="H49" s="415">
        <v>23.56</v>
      </c>
      <c r="I49" s="387">
        <v>153</v>
      </c>
      <c r="J49" s="415">
        <v>77.108385044787767</v>
      </c>
      <c r="K49" s="3"/>
    </row>
    <row r="50" spans="1:11" s="12" customFormat="1">
      <c r="A50" s="668" t="s">
        <v>14</v>
      </c>
      <c r="B50" s="669"/>
      <c r="C50" s="486">
        <f t="shared" ref="C50:J50" si="0">SUM(C12:C49)</f>
        <v>66550</v>
      </c>
      <c r="D50" s="485">
        <f t="shared" si="0"/>
        <v>45193.089999999982</v>
      </c>
      <c r="E50" s="486">
        <f t="shared" si="0"/>
        <v>58363</v>
      </c>
      <c r="F50" s="485">
        <f t="shared" si="0"/>
        <v>37637.731345604807</v>
      </c>
      <c r="G50" s="486">
        <f t="shared" si="0"/>
        <v>484</v>
      </c>
      <c r="H50" s="485">
        <f t="shared" si="0"/>
        <v>1009.4189189939375</v>
      </c>
      <c r="I50" s="486">
        <f t="shared" si="0"/>
        <v>7703</v>
      </c>
      <c r="J50" s="485">
        <f t="shared" si="0"/>
        <v>3872.1300000000015</v>
      </c>
      <c r="K50" s="9"/>
    </row>
    <row r="51" spans="1:11" s="12" customFormat="1">
      <c r="A51" s="10" t="s">
        <v>35</v>
      </c>
    </row>
    <row r="56" spans="1:11">
      <c r="I56" s="719" t="s">
        <v>885</v>
      </c>
      <c r="J56" s="719"/>
      <c r="K56" s="719"/>
    </row>
    <row r="57" spans="1:11">
      <c r="I57" s="719"/>
      <c r="J57" s="719"/>
      <c r="K57" s="719"/>
    </row>
    <row r="58" spans="1:11">
      <c r="I58" s="719"/>
      <c r="J58" s="719"/>
      <c r="K58" s="719"/>
    </row>
    <row r="59" spans="1:11">
      <c r="I59" s="719"/>
      <c r="J59" s="719"/>
      <c r="K59" s="719"/>
    </row>
    <row r="60" spans="1:11">
      <c r="I60" s="719"/>
      <c r="J60" s="719"/>
      <c r="K60" s="719"/>
    </row>
  </sheetData>
  <mergeCells count="18">
    <mergeCell ref="I56:K60"/>
    <mergeCell ref="K9:K10"/>
    <mergeCell ref="C8:J8"/>
    <mergeCell ref="E7:H7"/>
    <mergeCell ref="A3:J3"/>
    <mergeCell ref="I7:K7"/>
    <mergeCell ref="A7:B7"/>
    <mergeCell ref="A5:K5"/>
    <mergeCell ref="B9:B10"/>
    <mergeCell ref="A50:B50"/>
    <mergeCell ref="I1:J1"/>
    <mergeCell ref="G9:H9"/>
    <mergeCell ref="I9:J9"/>
    <mergeCell ref="D1:E1"/>
    <mergeCell ref="A9:A10"/>
    <mergeCell ref="A2:J2"/>
    <mergeCell ref="E9:F9"/>
    <mergeCell ref="C9:D9"/>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8.xml><?xml version="1.0" encoding="utf-8"?>
<worksheet xmlns="http://schemas.openxmlformats.org/spreadsheetml/2006/main" xmlns:r="http://schemas.openxmlformats.org/officeDocument/2006/relationships">
  <sheetPr codeName="Sheet38">
    <pageSetUpPr fitToPage="1"/>
  </sheetPr>
  <dimension ref="A1:S60"/>
  <sheetViews>
    <sheetView topLeftCell="A24" zoomScaleSheetLayoutView="90" workbookViewId="0">
      <selection activeCell="K52" sqref="K52"/>
    </sheetView>
  </sheetViews>
  <sheetFormatPr defaultRowHeight="12.75"/>
  <cols>
    <col min="2" max="2" width="19"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c r="D1" s="708"/>
      <c r="E1" s="708"/>
      <c r="H1" s="40"/>
      <c r="J1" s="780" t="s">
        <v>63</v>
      </c>
      <c r="K1" s="780"/>
    </row>
    <row r="2" spans="1:19" ht="15">
      <c r="A2" s="782" t="s">
        <v>0</v>
      </c>
      <c r="B2" s="782"/>
      <c r="C2" s="782"/>
      <c r="D2" s="782"/>
      <c r="E2" s="782"/>
      <c r="F2" s="782"/>
      <c r="G2" s="782"/>
      <c r="H2" s="782"/>
      <c r="I2" s="782"/>
      <c r="J2" s="782"/>
    </row>
    <row r="3" spans="1:19" ht="18">
      <c r="A3" s="793" t="s">
        <v>734</v>
      </c>
      <c r="B3" s="793"/>
      <c r="C3" s="793"/>
      <c r="D3" s="793"/>
      <c r="E3" s="793"/>
      <c r="F3" s="793"/>
      <c r="G3" s="793"/>
      <c r="H3" s="793"/>
      <c r="I3" s="793"/>
      <c r="J3" s="793"/>
    </row>
    <row r="4" spans="1:19" ht="10.5" customHeight="1"/>
    <row r="5" spans="1:19" s="15" customFormat="1" ht="15.75" customHeight="1">
      <c r="A5" s="885" t="s">
        <v>426</v>
      </c>
      <c r="B5" s="885"/>
      <c r="C5" s="885"/>
      <c r="D5" s="885"/>
      <c r="E5" s="885"/>
      <c r="F5" s="885"/>
      <c r="G5" s="885"/>
      <c r="H5" s="885"/>
      <c r="I5" s="885"/>
      <c r="J5" s="885"/>
      <c r="K5" s="885"/>
      <c r="L5" s="885"/>
    </row>
    <row r="6" spans="1:19" s="15" customFormat="1" ht="15.75" customHeight="1">
      <c r="A6" s="43"/>
      <c r="B6" s="43"/>
      <c r="C6" s="43"/>
      <c r="D6" s="43"/>
      <c r="E6" s="43"/>
      <c r="F6" s="43"/>
      <c r="G6" s="43"/>
      <c r="H6" s="43"/>
      <c r="I6" s="43"/>
      <c r="J6" s="43"/>
    </row>
    <row r="7" spans="1:19" s="15" customFormat="1">
      <c r="A7" s="707" t="s">
        <v>928</v>
      </c>
      <c r="B7" s="707"/>
      <c r="I7" s="828" t="s">
        <v>1133</v>
      </c>
      <c r="J7" s="828"/>
      <c r="K7" s="828"/>
    </row>
    <row r="8" spans="1:19" s="13" customFormat="1" ht="15.75" hidden="1">
      <c r="C8" s="782" t="s">
        <v>11</v>
      </c>
      <c r="D8" s="782"/>
      <c r="E8" s="782"/>
      <c r="F8" s="782"/>
      <c r="G8" s="782"/>
      <c r="H8" s="782"/>
      <c r="I8" s="782"/>
      <c r="J8" s="782"/>
    </row>
    <row r="9" spans="1:19" ht="30" customHeight="1">
      <c r="A9" s="777" t="s">
        <v>18</v>
      </c>
      <c r="B9" s="777" t="s">
        <v>31</v>
      </c>
      <c r="C9" s="670" t="s">
        <v>852</v>
      </c>
      <c r="D9" s="672"/>
      <c r="E9" s="670" t="s">
        <v>465</v>
      </c>
      <c r="F9" s="672"/>
      <c r="G9" s="670" t="s">
        <v>33</v>
      </c>
      <c r="H9" s="672"/>
      <c r="I9" s="688" t="s">
        <v>98</v>
      </c>
      <c r="J9" s="688"/>
      <c r="K9" s="777" t="s">
        <v>503</v>
      </c>
      <c r="R9" s="9"/>
      <c r="S9" s="12"/>
    </row>
    <row r="10" spans="1:19" s="14" customFormat="1" ht="46.5" customHeight="1">
      <c r="A10" s="778"/>
      <c r="B10" s="778"/>
      <c r="C10" s="5" t="s">
        <v>34</v>
      </c>
      <c r="D10" s="5" t="s">
        <v>97</v>
      </c>
      <c r="E10" s="5" t="s">
        <v>34</v>
      </c>
      <c r="F10" s="5" t="s">
        <v>97</v>
      </c>
      <c r="G10" s="5" t="s">
        <v>34</v>
      </c>
      <c r="H10" s="5" t="s">
        <v>97</v>
      </c>
      <c r="I10" s="5" t="s">
        <v>127</v>
      </c>
      <c r="J10" s="5" t="s">
        <v>128</v>
      </c>
      <c r="K10" s="778"/>
    </row>
    <row r="11" spans="1:19">
      <c r="A11" s="137">
        <v>1</v>
      </c>
      <c r="B11" s="137">
        <v>2</v>
      </c>
      <c r="C11" s="137">
        <v>3</v>
      </c>
      <c r="D11" s="137">
        <v>4</v>
      </c>
      <c r="E11" s="137">
        <v>5</v>
      </c>
      <c r="F11" s="137">
        <v>6</v>
      </c>
      <c r="G11" s="137">
        <v>7</v>
      </c>
      <c r="H11" s="137">
        <v>8</v>
      </c>
      <c r="I11" s="137">
        <v>9</v>
      </c>
      <c r="J11" s="137">
        <v>10</v>
      </c>
      <c r="K11" s="137">
        <v>11</v>
      </c>
    </row>
    <row r="12" spans="1:19">
      <c r="A12" s="343">
        <v>1</v>
      </c>
      <c r="B12" s="146" t="s">
        <v>890</v>
      </c>
      <c r="C12" s="387">
        <v>3410</v>
      </c>
      <c r="D12" s="415">
        <v>170.5</v>
      </c>
      <c r="E12" s="387">
        <v>3410</v>
      </c>
      <c r="F12" s="415">
        <v>170.5</v>
      </c>
      <c r="G12" s="137"/>
      <c r="H12" s="137"/>
      <c r="I12" s="137"/>
      <c r="J12" s="137"/>
      <c r="K12" s="137"/>
    </row>
    <row r="13" spans="1:19">
      <c r="A13" s="343">
        <v>2</v>
      </c>
      <c r="B13" s="146" t="s">
        <v>891</v>
      </c>
      <c r="C13" s="387">
        <v>2208</v>
      </c>
      <c r="D13" s="415">
        <v>110.4</v>
      </c>
      <c r="E13" s="387">
        <v>2208</v>
      </c>
      <c r="F13" s="415">
        <v>110.4</v>
      </c>
      <c r="G13" s="137"/>
      <c r="H13" s="137"/>
      <c r="I13" s="137"/>
      <c r="J13" s="137"/>
      <c r="K13" s="137"/>
    </row>
    <row r="14" spans="1:19">
      <c r="A14" s="343">
        <v>3</v>
      </c>
      <c r="B14" s="146" t="s">
        <v>892</v>
      </c>
      <c r="C14" s="387">
        <v>1980</v>
      </c>
      <c r="D14" s="415">
        <v>99</v>
      </c>
      <c r="E14" s="387">
        <v>1980</v>
      </c>
      <c r="F14" s="415">
        <v>99</v>
      </c>
      <c r="G14" s="137"/>
      <c r="H14" s="137"/>
      <c r="I14" s="137"/>
      <c r="J14" s="137"/>
      <c r="K14" s="137"/>
    </row>
    <row r="15" spans="1:19">
      <c r="A15" s="343">
        <v>4</v>
      </c>
      <c r="B15" s="146" t="s">
        <v>893</v>
      </c>
      <c r="C15" s="387">
        <v>1208</v>
      </c>
      <c r="D15" s="415">
        <v>60.4</v>
      </c>
      <c r="E15" s="387">
        <v>1208</v>
      </c>
      <c r="F15" s="415">
        <v>60.4</v>
      </c>
      <c r="G15" s="137"/>
      <c r="H15" s="137"/>
      <c r="I15" s="137"/>
      <c r="J15" s="137"/>
      <c r="K15" s="137"/>
    </row>
    <row r="16" spans="1:19">
      <c r="A16" s="343">
        <v>5</v>
      </c>
      <c r="B16" s="146" t="s">
        <v>894</v>
      </c>
      <c r="C16" s="387">
        <v>2155</v>
      </c>
      <c r="D16" s="415">
        <v>107.75</v>
      </c>
      <c r="E16" s="387">
        <v>2155</v>
      </c>
      <c r="F16" s="415">
        <v>107.75</v>
      </c>
      <c r="G16" s="137"/>
      <c r="H16" s="137"/>
      <c r="I16" s="137"/>
      <c r="J16" s="137"/>
      <c r="K16" s="137"/>
    </row>
    <row r="17" spans="1:11">
      <c r="A17" s="343">
        <v>6</v>
      </c>
      <c r="B17" s="146" t="s">
        <v>895</v>
      </c>
      <c r="C17" s="387">
        <v>1254</v>
      </c>
      <c r="D17" s="415">
        <v>62.7</v>
      </c>
      <c r="E17" s="387">
        <v>1254</v>
      </c>
      <c r="F17" s="415">
        <v>62.7</v>
      </c>
      <c r="G17" s="137"/>
      <c r="H17" s="137"/>
      <c r="I17" s="137"/>
      <c r="J17" s="137"/>
      <c r="K17" s="137"/>
    </row>
    <row r="18" spans="1:11">
      <c r="A18" s="343">
        <v>7</v>
      </c>
      <c r="B18" s="146" t="s">
        <v>896</v>
      </c>
      <c r="C18" s="387">
        <v>3254</v>
      </c>
      <c r="D18" s="415">
        <v>162.69999999999999</v>
      </c>
      <c r="E18" s="387">
        <v>3254</v>
      </c>
      <c r="F18" s="415">
        <v>162.69999999999999</v>
      </c>
      <c r="G18" s="137"/>
      <c r="H18" s="137"/>
      <c r="I18" s="137"/>
      <c r="J18" s="137"/>
      <c r="K18" s="137"/>
    </row>
    <row r="19" spans="1:11">
      <c r="A19" s="343">
        <v>8</v>
      </c>
      <c r="B19" s="146" t="s">
        <v>897</v>
      </c>
      <c r="C19" s="387">
        <v>906</v>
      </c>
      <c r="D19" s="415">
        <v>45.3</v>
      </c>
      <c r="E19" s="387">
        <v>906</v>
      </c>
      <c r="F19" s="415">
        <v>45.3</v>
      </c>
      <c r="G19" s="137"/>
      <c r="H19" s="137"/>
      <c r="I19" s="137"/>
      <c r="J19" s="137"/>
      <c r="K19" s="137"/>
    </row>
    <row r="20" spans="1:11">
      <c r="A20" s="343">
        <v>9</v>
      </c>
      <c r="B20" s="146" t="s">
        <v>898</v>
      </c>
      <c r="C20" s="387">
        <v>528</v>
      </c>
      <c r="D20" s="415">
        <v>26.4</v>
      </c>
      <c r="E20" s="387">
        <v>528</v>
      </c>
      <c r="F20" s="415">
        <v>26.4</v>
      </c>
      <c r="G20" s="137"/>
      <c r="H20" s="137"/>
      <c r="I20" s="137"/>
      <c r="J20" s="137"/>
      <c r="K20" s="137"/>
    </row>
    <row r="21" spans="1:11">
      <c r="A21" s="343">
        <v>10</v>
      </c>
      <c r="B21" s="146" t="s">
        <v>899</v>
      </c>
      <c r="C21" s="387">
        <v>1691</v>
      </c>
      <c r="D21" s="415">
        <v>84.55</v>
      </c>
      <c r="E21" s="387">
        <v>1691</v>
      </c>
      <c r="F21" s="415">
        <v>84.55</v>
      </c>
      <c r="G21" s="137"/>
      <c r="H21" s="137"/>
      <c r="I21" s="137"/>
      <c r="J21" s="137"/>
      <c r="K21" s="137"/>
    </row>
    <row r="22" spans="1:11">
      <c r="A22" s="343">
        <v>11</v>
      </c>
      <c r="B22" s="146" t="s">
        <v>900</v>
      </c>
      <c r="C22" s="387">
        <v>1958</v>
      </c>
      <c r="D22" s="415">
        <v>97.9</v>
      </c>
      <c r="E22" s="387">
        <v>1958</v>
      </c>
      <c r="F22" s="415">
        <v>97.9</v>
      </c>
      <c r="G22" s="137"/>
      <c r="H22" s="137"/>
      <c r="I22" s="137"/>
      <c r="J22" s="137"/>
      <c r="K22" s="137"/>
    </row>
    <row r="23" spans="1:11">
      <c r="A23" s="343">
        <v>12</v>
      </c>
      <c r="B23" s="146" t="s">
        <v>901</v>
      </c>
      <c r="C23" s="387">
        <v>2530</v>
      </c>
      <c r="D23" s="415">
        <v>126.5</v>
      </c>
      <c r="E23" s="387">
        <v>2530</v>
      </c>
      <c r="F23" s="415">
        <v>126.5</v>
      </c>
      <c r="G23" s="137"/>
      <c r="H23" s="137"/>
      <c r="I23" s="137"/>
      <c r="J23" s="137"/>
      <c r="K23" s="137"/>
    </row>
    <row r="24" spans="1:11">
      <c r="A24" s="343">
        <v>13</v>
      </c>
      <c r="B24" s="146" t="s">
        <v>902</v>
      </c>
      <c r="C24" s="387">
        <v>2166</v>
      </c>
      <c r="D24" s="415">
        <v>108.3</v>
      </c>
      <c r="E24" s="387">
        <v>2166</v>
      </c>
      <c r="F24" s="415">
        <v>108.3</v>
      </c>
      <c r="G24" s="137"/>
      <c r="H24" s="137"/>
      <c r="I24" s="137"/>
      <c r="J24" s="137"/>
      <c r="K24" s="137"/>
    </row>
    <row r="25" spans="1:11">
      <c r="A25" s="343">
        <v>14</v>
      </c>
      <c r="B25" s="146" t="s">
        <v>903</v>
      </c>
      <c r="C25" s="387">
        <v>1790</v>
      </c>
      <c r="D25" s="415">
        <v>89.5</v>
      </c>
      <c r="E25" s="387">
        <v>1790</v>
      </c>
      <c r="F25" s="415">
        <v>89.5</v>
      </c>
      <c r="G25" s="137"/>
      <c r="H25" s="137"/>
      <c r="I25" s="137"/>
      <c r="J25" s="137"/>
      <c r="K25" s="137"/>
    </row>
    <row r="26" spans="1:11">
      <c r="A26" s="343">
        <v>15</v>
      </c>
      <c r="B26" s="146" t="s">
        <v>904</v>
      </c>
      <c r="C26" s="387">
        <v>3154</v>
      </c>
      <c r="D26" s="415">
        <v>157.69999999999999</v>
      </c>
      <c r="E26" s="387">
        <v>3154</v>
      </c>
      <c r="F26" s="415">
        <v>157.69999999999999</v>
      </c>
      <c r="G26" s="137"/>
      <c r="H26" s="137"/>
      <c r="I26" s="137"/>
      <c r="J26" s="137"/>
      <c r="K26" s="137"/>
    </row>
    <row r="27" spans="1:11">
      <c r="A27" s="343">
        <v>16</v>
      </c>
      <c r="B27" s="146" t="s">
        <v>905</v>
      </c>
      <c r="C27" s="387">
        <v>2150</v>
      </c>
      <c r="D27" s="415">
        <v>107.5</v>
      </c>
      <c r="E27" s="387">
        <v>2150</v>
      </c>
      <c r="F27" s="415">
        <v>107.5</v>
      </c>
      <c r="G27" s="137"/>
      <c r="H27" s="137"/>
      <c r="I27" s="137"/>
      <c r="J27" s="137"/>
      <c r="K27" s="137"/>
    </row>
    <row r="28" spans="1:11">
      <c r="A28" s="343">
        <v>17</v>
      </c>
      <c r="B28" s="146" t="s">
        <v>906</v>
      </c>
      <c r="C28" s="387">
        <v>429</v>
      </c>
      <c r="D28" s="415">
        <v>21.45</v>
      </c>
      <c r="E28" s="387">
        <v>429</v>
      </c>
      <c r="F28" s="415">
        <v>21.45</v>
      </c>
      <c r="G28" s="137"/>
      <c r="H28" s="137"/>
      <c r="I28" s="137"/>
      <c r="J28" s="137"/>
      <c r="K28" s="137"/>
    </row>
    <row r="29" spans="1:11">
      <c r="A29" s="343">
        <v>18</v>
      </c>
      <c r="B29" s="146" t="s">
        <v>907</v>
      </c>
      <c r="C29" s="387">
        <v>2078</v>
      </c>
      <c r="D29" s="415">
        <v>103.9</v>
      </c>
      <c r="E29" s="387">
        <v>2078</v>
      </c>
      <c r="F29" s="415">
        <v>103.9</v>
      </c>
      <c r="G29" s="137"/>
      <c r="H29" s="137"/>
      <c r="I29" s="137"/>
      <c r="J29" s="137"/>
      <c r="K29" s="137"/>
    </row>
    <row r="30" spans="1:11">
      <c r="A30" s="343">
        <v>19</v>
      </c>
      <c r="B30" s="146" t="s">
        <v>908</v>
      </c>
      <c r="C30" s="387">
        <v>3227</v>
      </c>
      <c r="D30" s="415">
        <v>161.35</v>
      </c>
      <c r="E30" s="387">
        <v>3227</v>
      </c>
      <c r="F30" s="415">
        <v>161.35</v>
      </c>
      <c r="G30" s="137"/>
      <c r="H30" s="137"/>
      <c r="I30" s="137"/>
      <c r="J30" s="137"/>
      <c r="K30" s="137"/>
    </row>
    <row r="31" spans="1:11">
      <c r="A31" s="343">
        <v>20</v>
      </c>
      <c r="B31" s="146" t="s">
        <v>909</v>
      </c>
      <c r="C31" s="387">
        <v>2634</v>
      </c>
      <c r="D31" s="415">
        <v>131.69999999999999</v>
      </c>
      <c r="E31" s="387">
        <v>2634</v>
      </c>
      <c r="F31" s="415">
        <v>131.69999999999999</v>
      </c>
      <c r="G31" s="137"/>
      <c r="H31" s="137"/>
      <c r="I31" s="137"/>
      <c r="J31" s="137"/>
      <c r="K31" s="137"/>
    </row>
    <row r="32" spans="1:11">
      <c r="A32" s="343">
        <v>21</v>
      </c>
      <c r="B32" s="146" t="s">
        <v>910</v>
      </c>
      <c r="C32" s="387">
        <v>2471</v>
      </c>
      <c r="D32" s="415">
        <v>123.55</v>
      </c>
      <c r="E32" s="387">
        <v>2471</v>
      </c>
      <c r="F32" s="415">
        <v>123.55</v>
      </c>
      <c r="G32" s="137"/>
      <c r="H32" s="137"/>
      <c r="I32" s="137"/>
      <c r="J32" s="137"/>
      <c r="K32" s="137"/>
    </row>
    <row r="33" spans="1:11">
      <c r="A33" s="343">
        <v>22</v>
      </c>
      <c r="B33" s="146" t="s">
        <v>911</v>
      </c>
      <c r="C33" s="387">
        <v>3134</v>
      </c>
      <c r="D33" s="415">
        <v>156.69999999999999</v>
      </c>
      <c r="E33" s="387">
        <v>3134</v>
      </c>
      <c r="F33" s="415">
        <v>156.69999999999999</v>
      </c>
      <c r="G33" s="137"/>
      <c r="H33" s="137"/>
      <c r="I33" s="137"/>
      <c r="J33" s="137"/>
      <c r="K33" s="137"/>
    </row>
    <row r="34" spans="1:11">
      <c r="A34" s="343">
        <v>23</v>
      </c>
      <c r="B34" s="146" t="s">
        <v>912</v>
      </c>
      <c r="C34" s="387">
        <v>2664</v>
      </c>
      <c r="D34" s="415">
        <v>133.19999999999999</v>
      </c>
      <c r="E34" s="387">
        <v>2664</v>
      </c>
      <c r="F34" s="415">
        <v>133.19999999999999</v>
      </c>
      <c r="G34" s="137"/>
      <c r="H34" s="137"/>
      <c r="I34" s="137"/>
      <c r="J34" s="137"/>
      <c r="K34" s="137"/>
    </row>
    <row r="35" spans="1:11">
      <c r="A35" s="343">
        <v>24</v>
      </c>
      <c r="B35" s="146" t="s">
        <v>913</v>
      </c>
      <c r="C35" s="387">
        <v>2291</v>
      </c>
      <c r="D35" s="415">
        <v>114.55</v>
      </c>
      <c r="E35" s="387">
        <v>2291</v>
      </c>
      <c r="F35" s="415">
        <v>114.55</v>
      </c>
      <c r="G35" s="137"/>
      <c r="H35" s="137"/>
      <c r="I35" s="137"/>
      <c r="J35" s="137"/>
      <c r="K35" s="137"/>
    </row>
    <row r="36" spans="1:11">
      <c r="A36" s="343">
        <v>25</v>
      </c>
      <c r="B36" s="146" t="s">
        <v>914</v>
      </c>
      <c r="C36" s="387">
        <v>1506</v>
      </c>
      <c r="D36" s="415">
        <v>75.3</v>
      </c>
      <c r="E36" s="387">
        <v>1506</v>
      </c>
      <c r="F36" s="415">
        <v>75.3</v>
      </c>
      <c r="G36" s="137"/>
      <c r="H36" s="137"/>
      <c r="I36" s="137"/>
      <c r="J36" s="137"/>
      <c r="K36" s="137"/>
    </row>
    <row r="37" spans="1:11">
      <c r="A37" s="343">
        <v>26</v>
      </c>
      <c r="B37" s="146" t="s">
        <v>915</v>
      </c>
      <c r="C37" s="387">
        <v>1931</v>
      </c>
      <c r="D37" s="415">
        <v>96.55</v>
      </c>
      <c r="E37" s="387">
        <v>1931</v>
      </c>
      <c r="F37" s="415">
        <v>96.55</v>
      </c>
      <c r="G37" s="137"/>
      <c r="H37" s="137"/>
      <c r="I37" s="137"/>
      <c r="J37" s="137"/>
      <c r="K37" s="137"/>
    </row>
    <row r="38" spans="1:11">
      <c r="A38" s="343">
        <v>27</v>
      </c>
      <c r="B38" s="146" t="s">
        <v>916</v>
      </c>
      <c r="C38" s="387">
        <v>2009</v>
      </c>
      <c r="D38" s="415">
        <v>100.45</v>
      </c>
      <c r="E38" s="387">
        <v>2009</v>
      </c>
      <c r="F38" s="415">
        <v>100.45</v>
      </c>
      <c r="G38" s="137"/>
      <c r="H38" s="137"/>
      <c r="I38" s="137"/>
      <c r="J38" s="137"/>
      <c r="K38" s="137"/>
    </row>
    <row r="39" spans="1:11">
      <c r="A39" s="343">
        <v>28</v>
      </c>
      <c r="B39" s="146" t="s">
        <v>917</v>
      </c>
      <c r="C39" s="387">
        <v>1932</v>
      </c>
      <c r="D39" s="415">
        <v>96.6</v>
      </c>
      <c r="E39" s="387">
        <v>1932</v>
      </c>
      <c r="F39" s="415">
        <v>96.6</v>
      </c>
      <c r="G39" s="137"/>
      <c r="H39" s="137"/>
      <c r="I39" s="137"/>
      <c r="J39" s="137"/>
      <c r="K39" s="137"/>
    </row>
    <row r="40" spans="1:11">
      <c r="A40" s="335">
        <v>29</v>
      </c>
      <c r="B40" s="330" t="s">
        <v>918</v>
      </c>
      <c r="C40" s="387">
        <v>1995</v>
      </c>
      <c r="D40" s="415">
        <v>99.75</v>
      </c>
      <c r="E40" s="387">
        <v>1995</v>
      </c>
      <c r="F40" s="415">
        <v>99.75</v>
      </c>
      <c r="G40" s="137"/>
      <c r="H40" s="137"/>
      <c r="I40" s="137"/>
      <c r="J40" s="137"/>
      <c r="K40" s="137"/>
    </row>
    <row r="41" spans="1:11">
      <c r="A41" s="335">
        <v>30</v>
      </c>
      <c r="B41" s="330" t="s">
        <v>919</v>
      </c>
      <c r="C41" s="387">
        <v>1093</v>
      </c>
      <c r="D41" s="415">
        <v>54.65</v>
      </c>
      <c r="E41" s="387">
        <v>1093</v>
      </c>
      <c r="F41" s="415">
        <v>54.65</v>
      </c>
      <c r="G41" s="137"/>
      <c r="H41" s="137"/>
      <c r="I41" s="137"/>
      <c r="J41" s="137"/>
      <c r="K41" s="137"/>
    </row>
    <row r="42" spans="1:11">
      <c r="A42" s="335">
        <v>31</v>
      </c>
      <c r="B42" s="330" t="s">
        <v>920</v>
      </c>
      <c r="C42" s="387">
        <v>489</v>
      </c>
      <c r="D42" s="415">
        <v>24.45</v>
      </c>
      <c r="E42" s="387">
        <v>489</v>
      </c>
      <c r="F42" s="415">
        <v>24.45</v>
      </c>
      <c r="G42" s="137"/>
      <c r="H42" s="137"/>
      <c r="I42" s="137"/>
      <c r="J42" s="137"/>
      <c r="K42" s="137"/>
    </row>
    <row r="43" spans="1:11">
      <c r="A43" s="335">
        <v>32</v>
      </c>
      <c r="B43" s="330" t="s">
        <v>921</v>
      </c>
      <c r="C43" s="387">
        <v>766</v>
      </c>
      <c r="D43" s="415">
        <v>38.299999999999997</v>
      </c>
      <c r="E43" s="387">
        <v>766</v>
      </c>
      <c r="F43" s="415">
        <v>38.299999999999997</v>
      </c>
      <c r="G43" s="137"/>
      <c r="H43" s="137"/>
      <c r="I43" s="137"/>
      <c r="J43" s="137"/>
      <c r="K43" s="137"/>
    </row>
    <row r="44" spans="1:11">
      <c r="A44" s="335">
        <v>33</v>
      </c>
      <c r="B44" s="330" t="s">
        <v>922</v>
      </c>
      <c r="C44" s="387">
        <v>1745</v>
      </c>
      <c r="D44" s="415">
        <v>87.25</v>
      </c>
      <c r="E44" s="387">
        <v>1745</v>
      </c>
      <c r="F44" s="415">
        <v>87.25</v>
      </c>
      <c r="G44" s="8"/>
      <c r="H44" s="8"/>
      <c r="I44" s="8"/>
      <c r="J44" s="8"/>
      <c r="K44" s="8"/>
    </row>
    <row r="45" spans="1:11">
      <c r="A45" s="335">
        <v>34</v>
      </c>
      <c r="B45" s="330" t="s">
        <v>923</v>
      </c>
      <c r="C45" s="387">
        <v>1070</v>
      </c>
      <c r="D45" s="415">
        <v>53.5</v>
      </c>
      <c r="E45" s="387">
        <v>1070</v>
      </c>
      <c r="F45" s="415">
        <v>53.5</v>
      </c>
      <c r="G45" s="8"/>
      <c r="H45" s="8"/>
      <c r="I45" s="8"/>
      <c r="J45" s="8"/>
      <c r="K45" s="8"/>
    </row>
    <row r="46" spans="1:11">
      <c r="A46" s="335">
        <v>35</v>
      </c>
      <c r="B46" s="330" t="s">
        <v>924</v>
      </c>
      <c r="C46" s="387">
        <v>1597</v>
      </c>
      <c r="D46" s="415">
        <v>79.849999999999994</v>
      </c>
      <c r="E46" s="387">
        <v>1597</v>
      </c>
      <c r="F46" s="415">
        <v>79.849999999999994</v>
      </c>
      <c r="G46" s="8"/>
      <c r="H46" s="8"/>
      <c r="I46" s="8"/>
      <c r="J46" s="8"/>
      <c r="K46" s="8"/>
    </row>
    <row r="47" spans="1:11">
      <c r="A47" s="335">
        <v>36</v>
      </c>
      <c r="B47" s="330" t="s">
        <v>925</v>
      </c>
      <c r="C47" s="387">
        <v>1283</v>
      </c>
      <c r="D47" s="415">
        <v>64.150000000000006</v>
      </c>
      <c r="E47" s="387">
        <v>1283</v>
      </c>
      <c r="F47" s="415">
        <v>64.150000000000006</v>
      </c>
      <c r="G47" s="8"/>
      <c r="H47" s="8"/>
      <c r="I47" s="8"/>
      <c r="J47" s="8"/>
      <c r="K47" s="8"/>
    </row>
    <row r="48" spans="1:11">
      <c r="A48" s="335">
        <v>37</v>
      </c>
      <c r="B48" s="330" t="s">
        <v>926</v>
      </c>
      <c r="C48" s="387">
        <v>1780</v>
      </c>
      <c r="D48" s="415">
        <v>89</v>
      </c>
      <c r="E48" s="387">
        <v>1780</v>
      </c>
      <c r="F48" s="415">
        <v>89</v>
      </c>
      <c r="G48" s="8"/>
      <c r="H48" s="8"/>
      <c r="I48" s="8"/>
      <c r="J48" s="8"/>
      <c r="K48" s="8"/>
    </row>
    <row r="49" spans="1:11">
      <c r="A49" s="335">
        <v>38</v>
      </c>
      <c r="B49" s="330" t="s">
        <v>927</v>
      </c>
      <c r="C49" s="387">
        <v>1490</v>
      </c>
      <c r="D49" s="415">
        <v>74.5</v>
      </c>
      <c r="E49" s="387">
        <v>1490</v>
      </c>
      <c r="F49" s="415">
        <v>74.5</v>
      </c>
      <c r="G49" s="8"/>
      <c r="H49" s="8"/>
      <c r="I49" s="8"/>
      <c r="J49" s="8"/>
      <c r="K49" s="8"/>
    </row>
    <row r="50" spans="1:11" s="12" customFormat="1">
      <c r="A50" s="668" t="s">
        <v>14</v>
      </c>
      <c r="B50" s="669"/>
      <c r="C50" s="387">
        <f>SUM(C12:C49)</f>
        <v>71956</v>
      </c>
      <c r="D50" s="415">
        <f>SUM(D12:D49)</f>
        <v>3597.8</v>
      </c>
      <c r="E50" s="387">
        <f>SUM(E12:E49)</f>
        <v>71956</v>
      </c>
      <c r="F50" s="415">
        <f>SUM(F12:F49)</f>
        <v>3597.8</v>
      </c>
      <c r="G50" s="9"/>
      <c r="H50" s="9"/>
      <c r="I50" s="9"/>
      <c r="J50" s="9"/>
      <c r="K50" s="9"/>
    </row>
    <row r="51" spans="1:11" s="12" customFormat="1"/>
    <row r="52" spans="1:11" s="12" customFormat="1">
      <c r="A52" s="10" t="s">
        <v>35</v>
      </c>
    </row>
    <row r="56" spans="1:11" ht="13.15" customHeight="1">
      <c r="I56" s="719" t="s">
        <v>885</v>
      </c>
      <c r="J56" s="719"/>
      <c r="K56" s="719"/>
    </row>
    <row r="57" spans="1:11" ht="13.15" customHeight="1">
      <c r="I57" s="719"/>
      <c r="J57" s="719"/>
      <c r="K57" s="719"/>
    </row>
    <row r="58" spans="1:11" ht="13.15" customHeight="1">
      <c r="I58" s="719"/>
      <c r="J58" s="719"/>
      <c r="K58" s="719"/>
    </row>
    <row r="59" spans="1:11" ht="13.15" customHeight="1">
      <c r="I59" s="719"/>
      <c r="J59" s="719"/>
      <c r="K59" s="719"/>
    </row>
    <row r="60" spans="1:11">
      <c r="I60" s="719"/>
      <c r="J60" s="719"/>
      <c r="K60" s="719"/>
    </row>
  </sheetData>
  <mergeCells count="17">
    <mergeCell ref="A50:B50"/>
    <mergeCell ref="I56:K60"/>
    <mergeCell ref="J1:K1"/>
    <mergeCell ref="I9:J9"/>
    <mergeCell ref="D1:E1"/>
    <mergeCell ref="A2:J2"/>
    <mergeCell ref="A3:J3"/>
    <mergeCell ref="C9:D9"/>
    <mergeCell ref="A5:L5"/>
    <mergeCell ref="K9:K10"/>
    <mergeCell ref="A7:B7"/>
    <mergeCell ref="I7:K7"/>
    <mergeCell ref="C8:J8"/>
    <mergeCell ref="A9:A10"/>
    <mergeCell ref="B9:B10"/>
    <mergeCell ref="E9:F9"/>
    <mergeCell ref="G9:H9"/>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9.xml><?xml version="1.0" encoding="utf-8"?>
<worksheet xmlns="http://schemas.openxmlformats.org/spreadsheetml/2006/main" xmlns:r="http://schemas.openxmlformats.org/officeDocument/2006/relationships">
  <sheetPr codeName="Sheet39">
    <pageSetUpPr fitToPage="1"/>
  </sheetPr>
  <dimension ref="A1:S59"/>
  <sheetViews>
    <sheetView topLeftCell="A23" zoomScaleSheetLayoutView="90" workbookViewId="0">
      <selection activeCell="M41" sqref="M41"/>
    </sheetView>
  </sheetViews>
  <sheetFormatPr defaultRowHeight="12.75"/>
  <cols>
    <col min="2" max="2" width="19"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c r="D1" s="708"/>
      <c r="E1" s="708"/>
      <c r="H1" s="40"/>
      <c r="J1" s="780" t="s">
        <v>466</v>
      </c>
      <c r="K1" s="780"/>
    </row>
    <row r="2" spans="1:19" ht="15">
      <c r="A2" s="782" t="s">
        <v>0</v>
      </c>
      <c r="B2" s="782"/>
      <c r="C2" s="782"/>
      <c r="D2" s="782"/>
      <c r="E2" s="782"/>
      <c r="F2" s="782"/>
      <c r="G2" s="782"/>
      <c r="H2" s="782"/>
      <c r="I2" s="782"/>
      <c r="J2" s="782"/>
    </row>
    <row r="3" spans="1:19" ht="18">
      <c r="A3" s="793" t="s">
        <v>734</v>
      </c>
      <c r="B3" s="793"/>
      <c r="C3" s="793"/>
      <c r="D3" s="793"/>
      <c r="E3" s="793"/>
      <c r="F3" s="793"/>
      <c r="G3" s="793"/>
      <c r="H3" s="793"/>
      <c r="I3" s="793"/>
      <c r="J3" s="793"/>
    </row>
    <row r="4" spans="1:19" ht="10.5" customHeight="1"/>
    <row r="5" spans="1:19" s="15" customFormat="1" ht="15.75" customHeight="1">
      <c r="A5" s="886" t="s">
        <v>476</v>
      </c>
      <c r="B5" s="886"/>
      <c r="C5" s="886"/>
      <c r="D5" s="886"/>
      <c r="E5" s="886"/>
      <c r="F5" s="886"/>
      <c r="G5" s="886"/>
      <c r="H5" s="886"/>
      <c r="I5" s="886"/>
      <c r="J5" s="886"/>
      <c r="K5" s="886"/>
      <c r="L5" s="886"/>
    </row>
    <row r="6" spans="1:19" s="15" customFormat="1" ht="15.75" customHeight="1">
      <c r="A6" s="43"/>
      <c r="B6" s="43"/>
      <c r="C6" s="43"/>
      <c r="D6" s="43"/>
      <c r="E6" s="43"/>
      <c r="F6" s="43"/>
      <c r="G6" s="43"/>
      <c r="H6" s="43"/>
      <c r="I6" s="43"/>
      <c r="J6" s="43"/>
    </row>
    <row r="7" spans="1:19" s="15" customFormat="1">
      <c r="A7" s="707" t="s">
        <v>928</v>
      </c>
      <c r="B7" s="707"/>
      <c r="I7" s="828" t="s">
        <v>1135</v>
      </c>
      <c r="J7" s="828"/>
      <c r="K7" s="828"/>
    </row>
    <row r="8" spans="1:19" s="13" customFormat="1" ht="15.75" hidden="1">
      <c r="C8" s="782" t="s">
        <v>11</v>
      </c>
      <c r="D8" s="782"/>
      <c r="E8" s="782"/>
      <c r="F8" s="782"/>
      <c r="G8" s="782"/>
      <c r="H8" s="782"/>
      <c r="I8" s="782"/>
      <c r="J8" s="782"/>
    </row>
    <row r="9" spans="1:19" ht="31.5" customHeight="1">
      <c r="A9" s="777" t="s">
        <v>18</v>
      </c>
      <c r="B9" s="777" t="s">
        <v>31</v>
      </c>
      <c r="C9" s="670" t="s">
        <v>853</v>
      </c>
      <c r="D9" s="672"/>
      <c r="E9" s="670" t="s">
        <v>465</v>
      </c>
      <c r="F9" s="672"/>
      <c r="G9" s="670" t="s">
        <v>33</v>
      </c>
      <c r="H9" s="672"/>
      <c r="I9" s="688" t="s">
        <v>98</v>
      </c>
      <c r="J9" s="688"/>
      <c r="K9" s="777" t="s">
        <v>503</v>
      </c>
      <c r="R9" s="9"/>
      <c r="S9" s="12"/>
    </row>
    <row r="10" spans="1:19" s="14" customFormat="1" ht="46.5" customHeight="1">
      <c r="A10" s="778"/>
      <c r="B10" s="778"/>
      <c r="C10" s="5" t="s">
        <v>34</v>
      </c>
      <c r="D10" s="5" t="s">
        <v>97</v>
      </c>
      <c r="E10" s="5" t="s">
        <v>34</v>
      </c>
      <c r="F10" s="5" t="s">
        <v>97</v>
      </c>
      <c r="G10" s="5" t="s">
        <v>34</v>
      </c>
      <c r="H10" s="5" t="s">
        <v>97</v>
      </c>
      <c r="I10" s="5" t="s">
        <v>127</v>
      </c>
      <c r="J10" s="5" t="s">
        <v>128</v>
      </c>
      <c r="K10" s="778"/>
    </row>
    <row r="11" spans="1:19">
      <c r="A11" s="260">
        <v>1</v>
      </c>
      <c r="B11" s="260">
        <v>2</v>
      </c>
      <c r="C11" s="260">
        <v>3</v>
      </c>
      <c r="D11" s="260">
        <v>4</v>
      </c>
      <c r="E11" s="260">
        <v>5</v>
      </c>
      <c r="F11" s="260">
        <v>6</v>
      </c>
      <c r="G11" s="260">
        <v>7</v>
      </c>
      <c r="H11" s="260">
        <v>8</v>
      </c>
      <c r="I11" s="260">
        <v>9</v>
      </c>
      <c r="J11" s="260">
        <v>10</v>
      </c>
      <c r="K11" s="260">
        <v>11</v>
      </c>
    </row>
    <row r="12" spans="1:19">
      <c r="A12" s="343">
        <v>1</v>
      </c>
      <c r="B12" s="146" t="s">
        <v>890</v>
      </c>
      <c r="C12" s="387">
        <v>2732</v>
      </c>
      <c r="D12" s="415">
        <v>136.6</v>
      </c>
      <c r="E12" s="387">
        <v>2732</v>
      </c>
      <c r="F12" s="415">
        <v>136.6</v>
      </c>
      <c r="G12" s="260">
        <v>0</v>
      </c>
      <c r="H12" s="260">
        <v>0</v>
      </c>
      <c r="I12" s="260">
        <v>0</v>
      </c>
      <c r="J12" s="260">
        <v>0</v>
      </c>
      <c r="K12" s="260">
        <v>0</v>
      </c>
    </row>
    <row r="13" spans="1:19">
      <c r="A13" s="343">
        <v>2</v>
      </c>
      <c r="B13" s="146" t="s">
        <v>891</v>
      </c>
      <c r="C13" s="387">
        <v>2138</v>
      </c>
      <c r="D13" s="415">
        <v>106.9</v>
      </c>
      <c r="E13" s="387">
        <v>2138</v>
      </c>
      <c r="F13" s="415">
        <v>106.9</v>
      </c>
      <c r="G13" s="260">
        <v>0</v>
      </c>
      <c r="H13" s="260">
        <v>0</v>
      </c>
      <c r="I13" s="260">
        <v>0</v>
      </c>
      <c r="J13" s="260">
        <v>0</v>
      </c>
      <c r="K13" s="260">
        <v>0</v>
      </c>
    </row>
    <row r="14" spans="1:19">
      <c r="A14" s="343">
        <v>3</v>
      </c>
      <c r="B14" s="146" t="s">
        <v>892</v>
      </c>
      <c r="C14" s="387">
        <v>1834</v>
      </c>
      <c r="D14" s="415">
        <v>91.7</v>
      </c>
      <c r="E14" s="387">
        <v>1834</v>
      </c>
      <c r="F14" s="415">
        <v>91.7</v>
      </c>
      <c r="G14" s="260">
        <v>0</v>
      </c>
      <c r="H14" s="260">
        <v>0</v>
      </c>
      <c r="I14" s="260">
        <v>0</v>
      </c>
      <c r="J14" s="260">
        <v>0</v>
      </c>
      <c r="K14" s="260">
        <v>0</v>
      </c>
    </row>
    <row r="15" spans="1:19">
      <c r="A15" s="343">
        <v>4</v>
      </c>
      <c r="B15" s="146" t="s">
        <v>893</v>
      </c>
      <c r="C15" s="387">
        <v>1163</v>
      </c>
      <c r="D15" s="415">
        <v>58.15</v>
      </c>
      <c r="E15" s="387">
        <v>1163</v>
      </c>
      <c r="F15" s="415">
        <v>58.15</v>
      </c>
      <c r="G15" s="260">
        <v>0</v>
      </c>
      <c r="H15" s="260">
        <v>0</v>
      </c>
      <c r="I15" s="260">
        <v>0</v>
      </c>
      <c r="J15" s="260">
        <v>0</v>
      </c>
      <c r="K15" s="260">
        <v>0</v>
      </c>
    </row>
    <row r="16" spans="1:19">
      <c r="A16" s="343">
        <v>5</v>
      </c>
      <c r="B16" s="146" t="s">
        <v>894</v>
      </c>
      <c r="C16" s="387">
        <v>2039</v>
      </c>
      <c r="D16" s="415">
        <v>101.95</v>
      </c>
      <c r="E16" s="387">
        <v>2039</v>
      </c>
      <c r="F16" s="415">
        <v>101.95</v>
      </c>
      <c r="G16" s="260">
        <v>0</v>
      </c>
      <c r="H16" s="260">
        <v>0</v>
      </c>
      <c r="I16" s="260">
        <v>0</v>
      </c>
      <c r="J16" s="260">
        <v>0</v>
      </c>
      <c r="K16" s="260">
        <v>0</v>
      </c>
    </row>
    <row r="17" spans="1:11">
      <c r="A17" s="343">
        <v>6</v>
      </c>
      <c r="B17" s="146" t="s">
        <v>895</v>
      </c>
      <c r="C17" s="387">
        <v>1176</v>
      </c>
      <c r="D17" s="415">
        <v>58.8</v>
      </c>
      <c r="E17" s="387">
        <v>1176</v>
      </c>
      <c r="F17" s="415">
        <v>58.8</v>
      </c>
      <c r="G17" s="260">
        <v>0</v>
      </c>
      <c r="H17" s="260">
        <v>0</v>
      </c>
      <c r="I17" s="260">
        <v>0</v>
      </c>
      <c r="J17" s="260">
        <v>0</v>
      </c>
      <c r="K17" s="260">
        <v>0</v>
      </c>
    </row>
    <row r="18" spans="1:11">
      <c r="A18" s="343">
        <v>7</v>
      </c>
      <c r="B18" s="146" t="s">
        <v>896</v>
      </c>
      <c r="C18" s="387">
        <v>3119</v>
      </c>
      <c r="D18" s="415">
        <v>155.94999999999999</v>
      </c>
      <c r="E18" s="387">
        <v>3119</v>
      </c>
      <c r="F18" s="415">
        <v>155.94999999999999</v>
      </c>
      <c r="G18" s="260">
        <v>0</v>
      </c>
      <c r="H18" s="260">
        <v>0</v>
      </c>
      <c r="I18" s="260">
        <v>0</v>
      </c>
      <c r="J18" s="260">
        <v>0</v>
      </c>
      <c r="K18" s="260">
        <v>0</v>
      </c>
    </row>
    <row r="19" spans="1:11">
      <c r="A19" s="343">
        <v>8</v>
      </c>
      <c r="B19" s="146" t="s">
        <v>897</v>
      </c>
      <c r="C19" s="387">
        <v>867</v>
      </c>
      <c r="D19" s="415">
        <v>43.35</v>
      </c>
      <c r="E19" s="387">
        <v>867</v>
      </c>
      <c r="F19" s="415">
        <v>43.35</v>
      </c>
      <c r="G19" s="260">
        <v>0</v>
      </c>
      <c r="H19" s="260">
        <v>0</v>
      </c>
      <c r="I19" s="260">
        <v>0</v>
      </c>
      <c r="J19" s="260">
        <v>0</v>
      </c>
      <c r="K19" s="260">
        <v>0</v>
      </c>
    </row>
    <row r="20" spans="1:11">
      <c r="A20" s="343">
        <v>9</v>
      </c>
      <c r="B20" s="146" t="s">
        <v>898</v>
      </c>
      <c r="C20" s="387">
        <v>509</v>
      </c>
      <c r="D20" s="415">
        <v>25.45</v>
      </c>
      <c r="E20" s="387">
        <v>509</v>
      </c>
      <c r="F20" s="415">
        <v>25.45</v>
      </c>
      <c r="G20" s="260">
        <v>0</v>
      </c>
      <c r="H20" s="260">
        <v>0</v>
      </c>
      <c r="I20" s="260">
        <v>0</v>
      </c>
      <c r="J20" s="260">
        <v>0</v>
      </c>
      <c r="K20" s="260">
        <v>0</v>
      </c>
    </row>
    <row r="21" spans="1:11">
      <c r="A21" s="343">
        <v>10</v>
      </c>
      <c r="B21" s="146" t="s">
        <v>899</v>
      </c>
      <c r="C21" s="387">
        <v>1612</v>
      </c>
      <c r="D21" s="415">
        <v>80.599999999999994</v>
      </c>
      <c r="E21" s="387">
        <v>1612</v>
      </c>
      <c r="F21" s="415">
        <v>80.599999999999994</v>
      </c>
      <c r="G21" s="260">
        <v>0</v>
      </c>
      <c r="H21" s="260">
        <v>0</v>
      </c>
      <c r="I21" s="260">
        <v>0</v>
      </c>
      <c r="J21" s="260">
        <v>0</v>
      </c>
      <c r="K21" s="260">
        <v>0</v>
      </c>
    </row>
    <row r="22" spans="1:11">
      <c r="A22" s="343">
        <v>11</v>
      </c>
      <c r="B22" s="146" t="s">
        <v>900</v>
      </c>
      <c r="C22" s="387">
        <v>1875</v>
      </c>
      <c r="D22" s="415">
        <v>93.75</v>
      </c>
      <c r="E22" s="387">
        <v>1875</v>
      </c>
      <c r="F22" s="415">
        <v>93.75</v>
      </c>
      <c r="G22" s="260">
        <v>0</v>
      </c>
      <c r="H22" s="260">
        <v>0</v>
      </c>
      <c r="I22" s="260">
        <v>0</v>
      </c>
      <c r="J22" s="260">
        <v>0</v>
      </c>
      <c r="K22" s="260">
        <v>0</v>
      </c>
    </row>
    <row r="23" spans="1:11">
      <c r="A23" s="343">
        <v>12</v>
      </c>
      <c r="B23" s="146" t="s">
        <v>901</v>
      </c>
      <c r="C23" s="387">
        <v>2444</v>
      </c>
      <c r="D23" s="415">
        <v>122.2</v>
      </c>
      <c r="E23" s="387">
        <v>2444</v>
      </c>
      <c r="F23" s="415">
        <v>122.2</v>
      </c>
      <c r="G23" s="260">
        <v>0</v>
      </c>
      <c r="H23" s="260">
        <v>0</v>
      </c>
      <c r="I23" s="260">
        <v>0</v>
      </c>
      <c r="J23" s="260">
        <v>0</v>
      </c>
      <c r="K23" s="260">
        <v>0</v>
      </c>
    </row>
    <row r="24" spans="1:11">
      <c r="A24" s="343">
        <v>13</v>
      </c>
      <c r="B24" s="146" t="s">
        <v>902</v>
      </c>
      <c r="C24" s="387">
        <v>2060</v>
      </c>
      <c r="D24" s="415">
        <v>103</v>
      </c>
      <c r="E24" s="387">
        <v>2060</v>
      </c>
      <c r="F24" s="415">
        <v>103</v>
      </c>
      <c r="G24" s="260">
        <v>0</v>
      </c>
      <c r="H24" s="260">
        <v>0</v>
      </c>
      <c r="I24" s="260">
        <v>0</v>
      </c>
      <c r="J24" s="260">
        <v>0</v>
      </c>
      <c r="K24" s="260">
        <v>0</v>
      </c>
    </row>
    <row r="25" spans="1:11">
      <c r="A25" s="343">
        <v>14</v>
      </c>
      <c r="B25" s="146" t="s">
        <v>903</v>
      </c>
      <c r="C25" s="387">
        <v>1716</v>
      </c>
      <c r="D25" s="415">
        <v>85.8</v>
      </c>
      <c r="E25" s="387">
        <v>1716</v>
      </c>
      <c r="F25" s="415">
        <v>85.8</v>
      </c>
      <c r="G25" s="260">
        <v>0</v>
      </c>
      <c r="H25" s="260">
        <v>0</v>
      </c>
      <c r="I25" s="260">
        <v>0</v>
      </c>
      <c r="J25" s="260">
        <v>0</v>
      </c>
      <c r="K25" s="260">
        <v>0</v>
      </c>
    </row>
    <row r="26" spans="1:11">
      <c r="A26" s="343">
        <v>15</v>
      </c>
      <c r="B26" s="146" t="s">
        <v>904</v>
      </c>
      <c r="C26" s="387">
        <v>3010</v>
      </c>
      <c r="D26" s="415">
        <v>150.5</v>
      </c>
      <c r="E26" s="387">
        <v>3010</v>
      </c>
      <c r="F26" s="415">
        <v>150.5</v>
      </c>
      <c r="G26" s="260">
        <v>0</v>
      </c>
      <c r="H26" s="260">
        <v>0</v>
      </c>
      <c r="I26" s="260">
        <v>0</v>
      </c>
      <c r="J26" s="260">
        <v>0</v>
      </c>
      <c r="K26" s="260">
        <v>0</v>
      </c>
    </row>
    <row r="27" spans="1:11">
      <c r="A27" s="343">
        <v>16</v>
      </c>
      <c r="B27" s="146" t="s">
        <v>905</v>
      </c>
      <c r="C27" s="387">
        <v>2033</v>
      </c>
      <c r="D27" s="415">
        <v>101.65</v>
      </c>
      <c r="E27" s="387">
        <v>2033</v>
      </c>
      <c r="F27" s="415">
        <v>101.65</v>
      </c>
      <c r="G27" s="260">
        <v>0</v>
      </c>
      <c r="H27" s="260">
        <v>0</v>
      </c>
      <c r="I27" s="260">
        <v>0</v>
      </c>
      <c r="J27" s="260">
        <v>0</v>
      </c>
      <c r="K27" s="260">
        <v>0</v>
      </c>
    </row>
    <row r="28" spans="1:11">
      <c r="A28" s="343">
        <v>17</v>
      </c>
      <c r="B28" s="146" t="s">
        <v>906</v>
      </c>
      <c r="C28" s="387">
        <v>403</v>
      </c>
      <c r="D28" s="415">
        <v>20.149999999999999</v>
      </c>
      <c r="E28" s="387">
        <v>403</v>
      </c>
      <c r="F28" s="415">
        <v>20.149999999999999</v>
      </c>
      <c r="G28" s="260">
        <v>0</v>
      </c>
      <c r="H28" s="260">
        <v>0</v>
      </c>
      <c r="I28" s="260">
        <v>0</v>
      </c>
      <c r="J28" s="260">
        <v>0</v>
      </c>
      <c r="K28" s="260">
        <v>0</v>
      </c>
    </row>
    <row r="29" spans="1:11">
      <c r="A29" s="343">
        <v>18</v>
      </c>
      <c r="B29" s="146" t="s">
        <v>907</v>
      </c>
      <c r="C29" s="387">
        <v>1997</v>
      </c>
      <c r="D29" s="415">
        <v>99.85</v>
      </c>
      <c r="E29" s="387">
        <v>1997</v>
      </c>
      <c r="F29" s="415">
        <v>99.85</v>
      </c>
      <c r="G29" s="260">
        <v>0</v>
      </c>
      <c r="H29" s="260">
        <v>0</v>
      </c>
      <c r="I29" s="260">
        <v>0</v>
      </c>
      <c r="J29" s="260">
        <v>0</v>
      </c>
      <c r="K29" s="260">
        <v>0</v>
      </c>
    </row>
    <row r="30" spans="1:11">
      <c r="A30" s="343">
        <v>19</v>
      </c>
      <c r="B30" s="146" t="s">
        <v>908</v>
      </c>
      <c r="C30" s="387">
        <v>3030</v>
      </c>
      <c r="D30" s="415">
        <v>151.5</v>
      </c>
      <c r="E30" s="387">
        <v>3030</v>
      </c>
      <c r="F30" s="415">
        <v>151.5</v>
      </c>
      <c r="G30" s="260">
        <v>0</v>
      </c>
      <c r="H30" s="260">
        <v>0</v>
      </c>
      <c r="I30" s="260">
        <v>0</v>
      </c>
      <c r="J30" s="260">
        <v>0</v>
      </c>
      <c r="K30" s="260">
        <v>0</v>
      </c>
    </row>
    <row r="31" spans="1:11">
      <c r="A31" s="343">
        <v>20</v>
      </c>
      <c r="B31" s="146" t="s">
        <v>909</v>
      </c>
      <c r="C31" s="387">
        <v>1925</v>
      </c>
      <c r="D31" s="415">
        <v>96.25</v>
      </c>
      <c r="E31" s="387">
        <v>1925</v>
      </c>
      <c r="F31" s="415">
        <v>96.25</v>
      </c>
      <c r="G31" s="260">
        <v>0</v>
      </c>
      <c r="H31" s="260">
        <v>0</v>
      </c>
      <c r="I31" s="260">
        <v>0</v>
      </c>
      <c r="J31" s="260">
        <v>0</v>
      </c>
      <c r="K31" s="260">
        <v>0</v>
      </c>
    </row>
    <row r="32" spans="1:11">
      <c r="A32" s="343">
        <v>21</v>
      </c>
      <c r="B32" s="146" t="s">
        <v>910</v>
      </c>
      <c r="C32" s="387">
        <v>2327</v>
      </c>
      <c r="D32" s="415">
        <v>116.35</v>
      </c>
      <c r="E32" s="387">
        <v>2327</v>
      </c>
      <c r="F32" s="415">
        <v>116.35</v>
      </c>
      <c r="G32" s="260">
        <v>0</v>
      </c>
      <c r="H32" s="260">
        <v>0</v>
      </c>
      <c r="I32" s="260">
        <v>0</v>
      </c>
      <c r="J32" s="260">
        <v>0</v>
      </c>
      <c r="K32" s="260">
        <v>0</v>
      </c>
    </row>
    <row r="33" spans="1:12">
      <c r="A33" s="343">
        <v>22</v>
      </c>
      <c r="B33" s="146" t="s">
        <v>911</v>
      </c>
      <c r="C33" s="387">
        <v>3050</v>
      </c>
      <c r="D33" s="415">
        <v>152.5</v>
      </c>
      <c r="E33" s="387">
        <v>3050</v>
      </c>
      <c r="F33" s="415">
        <v>152.5</v>
      </c>
      <c r="G33" s="260">
        <v>0</v>
      </c>
      <c r="H33" s="260">
        <v>0</v>
      </c>
      <c r="I33" s="260">
        <v>0</v>
      </c>
      <c r="J33" s="260">
        <v>0</v>
      </c>
      <c r="K33" s="260">
        <v>0</v>
      </c>
    </row>
    <row r="34" spans="1:12">
      <c r="A34" s="343">
        <v>23</v>
      </c>
      <c r="B34" s="146" t="s">
        <v>912</v>
      </c>
      <c r="C34" s="387">
        <v>2485</v>
      </c>
      <c r="D34" s="415">
        <v>124.25</v>
      </c>
      <c r="E34" s="387">
        <v>2485</v>
      </c>
      <c r="F34" s="415">
        <v>124.25</v>
      </c>
      <c r="G34" s="260">
        <v>0</v>
      </c>
      <c r="H34" s="260">
        <v>0</v>
      </c>
      <c r="I34" s="260">
        <v>0</v>
      </c>
      <c r="J34" s="260">
        <v>0</v>
      </c>
      <c r="K34" s="260">
        <v>0</v>
      </c>
    </row>
    <row r="35" spans="1:12">
      <c r="A35" s="343">
        <v>24</v>
      </c>
      <c r="B35" s="146" t="s">
        <v>913</v>
      </c>
      <c r="C35" s="387">
        <v>2010</v>
      </c>
      <c r="D35" s="415">
        <v>100.5</v>
      </c>
      <c r="E35" s="387">
        <v>2010</v>
      </c>
      <c r="F35" s="415">
        <v>100.5</v>
      </c>
      <c r="G35" s="260">
        <v>0</v>
      </c>
      <c r="H35" s="260">
        <v>0</v>
      </c>
      <c r="I35" s="260">
        <v>0</v>
      </c>
      <c r="J35" s="260">
        <v>0</v>
      </c>
      <c r="K35" s="260">
        <v>0</v>
      </c>
    </row>
    <row r="36" spans="1:12">
      <c r="A36" s="343">
        <v>25</v>
      </c>
      <c r="B36" s="146" t="s">
        <v>914</v>
      </c>
      <c r="C36" s="387">
        <v>1454</v>
      </c>
      <c r="D36" s="415">
        <v>72.7</v>
      </c>
      <c r="E36" s="387">
        <v>1454</v>
      </c>
      <c r="F36" s="415">
        <v>72.7</v>
      </c>
      <c r="G36" s="260">
        <v>0</v>
      </c>
      <c r="H36" s="260">
        <v>0</v>
      </c>
      <c r="I36" s="260">
        <v>0</v>
      </c>
      <c r="J36" s="260">
        <v>0</v>
      </c>
      <c r="K36" s="260">
        <v>0</v>
      </c>
    </row>
    <row r="37" spans="1:12">
      <c r="A37" s="343">
        <v>26</v>
      </c>
      <c r="B37" s="146" t="s">
        <v>915</v>
      </c>
      <c r="C37" s="387">
        <v>1834</v>
      </c>
      <c r="D37" s="415">
        <v>91.7</v>
      </c>
      <c r="E37" s="387">
        <v>1834</v>
      </c>
      <c r="F37" s="415">
        <v>91.7</v>
      </c>
      <c r="G37" s="260">
        <v>0</v>
      </c>
      <c r="H37" s="260">
        <v>0</v>
      </c>
      <c r="I37" s="260">
        <v>0</v>
      </c>
      <c r="J37" s="260">
        <v>0</v>
      </c>
      <c r="K37" s="260">
        <v>0</v>
      </c>
    </row>
    <row r="38" spans="1:12">
      <c r="A38" s="343">
        <v>27</v>
      </c>
      <c r="B38" s="146" t="s">
        <v>916</v>
      </c>
      <c r="C38" s="387">
        <v>2033</v>
      </c>
      <c r="D38" s="415">
        <v>101.65</v>
      </c>
      <c r="E38" s="387">
        <v>2033</v>
      </c>
      <c r="F38" s="415">
        <v>101.65</v>
      </c>
      <c r="G38" s="260">
        <v>0</v>
      </c>
      <c r="H38" s="260">
        <v>0</v>
      </c>
      <c r="I38" s="260">
        <v>0</v>
      </c>
      <c r="J38" s="260">
        <v>0</v>
      </c>
      <c r="K38" s="260">
        <v>0</v>
      </c>
    </row>
    <row r="39" spans="1:12">
      <c r="A39" s="343">
        <v>28</v>
      </c>
      <c r="B39" s="146" t="s">
        <v>917</v>
      </c>
      <c r="C39" s="387">
        <v>1792</v>
      </c>
      <c r="D39" s="415">
        <v>89.6</v>
      </c>
      <c r="E39" s="387">
        <v>1792</v>
      </c>
      <c r="F39" s="415">
        <v>89.6</v>
      </c>
      <c r="G39" s="260">
        <v>0</v>
      </c>
      <c r="H39" s="260">
        <v>0</v>
      </c>
      <c r="I39" s="260">
        <v>0</v>
      </c>
      <c r="J39" s="260">
        <v>0</v>
      </c>
      <c r="K39" s="260">
        <v>0</v>
      </c>
    </row>
    <row r="40" spans="1:12">
      <c r="A40" s="335">
        <v>29</v>
      </c>
      <c r="B40" s="330" t="s">
        <v>918</v>
      </c>
      <c r="C40" s="387">
        <v>1817</v>
      </c>
      <c r="D40" s="415">
        <v>90.85</v>
      </c>
      <c r="E40" s="387">
        <v>1817</v>
      </c>
      <c r="F40" s="415">
        <v>90.85</v>
      </c>
      <c r="G40" s="260">
        <v>0</v>
      </c>
      <c r="H40" s="260">
        <v>0</v>
      </c>
      <c r="I40" s="260">
        <v>0</v>
      </c>
      <c r="J40" s="260">
        <v>0</v>
      </c>
      <c r="K40" s="260">
        <v>0</v>
      </c>
    </row>
    <row r="41" spans="1:12">
      <c r="A41" s="335">
        <v>30</v>
      </c>
      <c r="B41" s="330" t="s">
        <v>919</v>
      </c>
      <c r="C41" s="387">
        <v>1048</v>
      </c>
      <c r="D41" s="415">
        <v>52.4</v>
      </c>
      <c r="E41" s="387">
        <v>1048</v>
      </c>
      <c r="F41" s="415">
        <v>52.4</v>
      </c>
      <c r="G41" s="260">
        <v>0</v>
      </c>
      <c r="H41" s="260">
        <v>0</v>
      </c>
      <c r="I41" s="260">
        <v>0</v>
      </c>
      <c r="J41" s="260">
        <v>0</v>
      </c>
      <c r="K41" s="260">
        <v>0</v>
      </c>
    </row>
    <row r="42" spans="1:12">
      <c r="A42" s="335">
        <v>31</v>
      </c>
      <c r="B42" s="330" t="s">
        <v>920</v>
      </c>
      <c r="C42" s="387">
        <v>646</v>
      </c>
      <c r="D42" s="415">
        <v>32.299999999999997</v>
      </c>
      <c r="E42" s="387">
        <v>646</v>
      </c>
      <c r="F42" s="415">
        <v>32.299999999999997</v>
      </c>
      <c r="G42" s="260">
        <v>0</v>
      </c>
      <c r="H42" s="260">
        <v>0</v>
      </c>
      <c r="I42" s="260">
        <v>0</v>
      </c>
      <c r="J42" s="260">
        <v>0</v>
      </c>
      <c r="K42" s="260">
        <v>0</v>
      </c>
      <c r="L42">
        <f>100-41</f>
        <v>59</v>
      </c>
    </row>
    <row r="43" spans="1:12">
      <c r="A43" s="335">
        <v>32</v>
      </c>
      <c r="B43" s="330" t="s">
        <v>921</v>
      </c>
      <c r="C43" s="387">
        <v>746</v>
      </c>
      <c r="D43" s="415">
        <v>37.299999999999997</v>
      </c>
      <c r="E43" s="387">
        <v>746</v>
      </c>
      <c r="F43" s="415">
        <v>37.299999999999997</v>
      </c>
      <c r="G43" s="260">
        <v>0</v>
      </c>
      <c r="H43" s="260">
        <v>0</v>
      </c>
      <c r="I43" s="260">
        <v>0</v>
      </c>
      <c r="J43" s="260">
        <v>0</v>
      </c>
      <c r="K43" s="260">
        <v>0</v>
      </c>
    </row>
    <row r="44" spans="1:12">
      <c r="A44" s="335">
        <v>33</v>
      </c>
      <c r="B44" s="330" t="s">
        <v>922</v>
      </c>
      <c r="C44" s="387">
        <v>1623</v>
      </c>
      <c r="D44" s="415">
        <v>81.150000000000006</v>
      </c>
      <c r="E44" s="387">
        <v>1623</v>
      </c>
      <c r="F44" s="415">
        <v>81.150000000000006</v>
      </c>
      <c r="G44" s="260">
        <v>0</v>
      </c>
      <c r="H44" s="260">
        <v>0</v>
      </c>
      <c r="I44" s="260">
        <v>0</v>
      </c>
      <c r="J44" s="260">
        <v>0</v>
      </c>
      <c r="K44" s="260">
        <v>0</v>
      </c>
    </row>
    <row r="45" spans="1:12">
      <c r="A45" s="335">
        <v>34</v>
      </c>
      <c r="B45" s="330" t="s">
        <v>923</v>
      </c>
      <c r="C45" s="387">
        <v>1029</v>
      </c>
      <c r="D45" s="415">
        <v>51.45</v>
      </c>
      <c r="E45" s="387">
        <v>1029</v>
      </c>
      <c r="F45" s="415">
        <v>51.45</v>
      </c>
      <c r="G45" s="260">
        <v>0</v>
      </c>
      <c r="H45" s="260">
        <v>0</v>
      </c>
      <c r="I45" s="260">
        <v>0</v>
      </c>
      <c r="J45" s="260">
        <v>0</v>
      </c>
      <c r="K45" s="260">
        <v>0</v>
      </c>
    </row>
    <row r="46" spans="1:12">
      <c r="A46" s="335">
        <v>35</v>
      </c>
      <c r="B46" s="330" t="s">
        <v>924</v>
      </c>
      <c r="C46" s="387">
        <v>1552</v>
      </c>
      <c r="D46" s="415">
        <v>77.599999999999994</v>
      </c>
      <c r="E46" s="387">
        <v>1552</v>
      </c>
      <c r="F46" s="415">
        <v>77.599999999999994</v>
      </c>
      <c r="G46" s="260">
        <v>0</v>
      </c>
      <c r="H46" s="260">
        <v>0</v>
      </c>
      <c r="I46" s="260">
        <v>0</v>
      </c>
      <c r="J46" s="260">
        <v>0</v>
      </c>
      <c r="K46" s="260">
        <v>0</v>
      </c>
    </row>
    <row r="47" spans="1:12">
      <c r="A47" s="335">
        <v>36</v>
      </c>
      <c r="B47" s="330" t="s">
        <v>925</v>
      </c>
      <c r="C47" s="387">
        <v>1358</v>
      </c>
      <c r="D47" s="415">
        <v>67.900000000000006</v>
      </c>
      <c r="E47" s="387">
        <v>1358</v>
      </c>
      <c r="F47" s="415">
        <v>67.900000000000006</v>
      </c>
      <c r="G47" s="260">
        <v>0</v>
      </c>
      <c r="H47" s="260">
        <v>0</v>
      </c>
      <c r="I47" s="260">
        <v>0</v>
      </c>
      <c r="J47" s="260">
        <v>0</v>
      </c>
      <c r="K47" s="260">
        <v>0</v>
      </c>
    </row>
    <row r="48" spans="1:12">
      <c r="A48" s="335">
        <v>37</v>
      </c>
      <c r="B48" s="330" t="s">
        <v>926</v>
      </c>
      <c r="C48" s="387">
        <v>1640</v>
      </c>
      <c r="D48" s="415">
        <v>82</v>
      </c>
      <c r="E48" s="387">
        <v>1640</v>
      </c>
      <c r="F48" s="415">
        <v>82</v>
      </c>
      <c r="G48" s="260">
        <v>0</v>
      </c>
      <c r="H48" s="260">
        <v>0</v>
      </c>
      <c r="I48" s="260">
        <v>0</v>
      </c>
      <c r="J48" s="260">
        <v>0</v>
      </c>
      <c r="K48" s="260">
        <v>0</v>
      </c>
    </row>
    <row r="49" spans="1:11">
      <c r="A49" s="335">
        <v>38</v>
      </c>
      <c r="B49" s="330" t="s">
        <v>927</v>
      </c>
      <c r="C49" s="387">
        <v>1435</v>
      </c>
      <c r="D49" s="415">
        <v>71.75</v>
      </c>
      <c r="E49" s="387">
        <v>1435</v>
      </c>
      <c r="F49" s="415">
        <v>71.75</v>
      </c>
      <c r="G49" s="260">
        <v>0</v>
      </c>
      <c r="H49" s="260">
        <v>0</v>
      </c>
      <c r="I49" s="260">
        <v>0</v>
      </c>
      <c r="J49" s="260">
        <v>0</v>
      </c>
      <c r="K49" s="260">
        <v>0</v>
      </c>
    </row>
    <row r="50" spans="1:11" s="12" customFormat="1">
      <c r="A50" s="668" t="s">
        <v>14</v>
      </c>
      <c r="B50" s="669"/>
      <c r="C50" s="387">
        <f>SUM(C12:C49)</f>
        <v>67561</v>
      </c>
      <c r="D50" s="415">
        <f>SUM(D12:D49)</f>
        <v>3378.0499999999997</v>
      </c>
      <c r="E50" s="387">
        <f>SUM(E12:E49)</f>
        <v>67561</v>
      </c>
      <c r="F50" s="415">
        <f>SUM(F12:F49)</f>
        <v>3378.0499999999997</v>
      </c>
      <c r="G50" s="260">
        <v>0</v>
      </c>
      <c r="H50" s="260">
        <v>0</v>
      </c>
      <c r="I50" s="260">
        <v>0</v>
      </c>
      <c r="J50" s="260">
        <v>0</v>
      </c>
      <c r="K50" s="260">
        <v>0</v>
      </c>
    </row>
    <row r="51" spans="1:11" s="12" customFormat="1"/>
    <row r="52" spans="1:11" s="12" customFormat="1">
      <c r="A52" s="10" t="s">
        <v>35</v>
      </c>
    </row>
    <row r="55" spans="1:11">
      <c r="I55" s="719" t="s">
        <v>885</v>
      </c>
      <c r="J55" s="719"/>
      <c r="K55" s="719"/>
    </row>
    <row r="56" spans="1:11">
      <c r="I56" s="719"/>
      <c r="J56" s="719"/>
      <c r="K56" s="719"/>
    </row>
    <row r="57" spans="1:11">
      <c r="I57" s="719"/>
      <c r="J57" s="719"/>
      <c r="K57" s="719"/>
    </row>
    <row r="58" spans="1:11">
      <c r="I58" s="719"/>
      <c r="J58" s="719"/>
      <c r="K58" s="719"/>
    </row>
    <row r="59" spans="1:11">
      <c r="I59" s="719"/>
      <c r="J59" s="719"/>
      <c r="K59" s="719"/>
    </row>
  </sheetData>
  <mergeCells count="17">
    <mergeCell ref="A7:B7"/>
    <mergeCell ref="I7:K7"/>
    <mergeCell ref="D1:E1"/>
    <mergeCell ref="J1:K1"/>
    <mergeCell ref="A2:J2"/>
    <mergeCell ref="A3:J3"/>
    <mergeCell ref="A5:L5"/>
    <mergeCell ref="K9:K10"/>
    <mergeCell ref="I55:K59"/>
    <mergeCell ref="C8:J8"/>
    <mergeCell ref="A9:A10"/>
    <mergeCell ref="B9:B10"/>
    <mergeCell ref="C9:D9"/>
    <mergeCell ref="E9:F9"/>
    <mergeCell ref="G9:H9"/>
    <mergeCell ref="I9:J9"/>
    <mergeCell ref="A50:B50"/>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sheetPr codeName="Sheet4"/>
  <dimension ref="A1:T58"/>
  <sheetViews>
    <sheetView topLeftCell="A6" zoomScale="80" zoomScaleNormal="80" zoomScaleSheetLayoutView="86" workbookViewId="0">
      <selection activeCell="H18" sqref="H18"/>
    </sheetView>
  </sheetViews>
  <sheetFormatPr defaultColWidth="9.140625" defaultRowHeight="12.75"/>
  <cols>
    <col min="1" max="1" width="9.28515625" style="14" customWidth="1"/>
    <col min="2" max="3" width="8.5703125" style="14" customWidth="1"/>
    <col min="4" max="4" width="12" style="14" customWidth="1"/>
    <col min="5" max="5" width="8.5703125" style="14" customWidth="1"/>
    <col min="6" max="6" width="9.5703125" style="14" customWidth="1"/>
    <col min="7" max="7" width="8.5703125" style="14" customWidth="1"/>
    <col min="8" max="8" width="11.7109375" style="14" customWidth="1"/>
    <col min="9" max="15" width="8.5703125" style="14" customWidth="1"/>
    <col min="16" max="16" width="8.42578125" style="14" customWidth="1"/>
    <col min="17" max="19" width="8.5703125" style="14" customWidth="1"/>
    <col min="20" max="16384" width="9.140625" style="14"/>
  </cols>
  <sheetData>
    <row r="1" spans="1:19">
      <c r="A1" s="14" t="s">
        <v>10</v>
      </c>
      <c r="H1" s="708"/>
      <c r="I1" s="708"/>
      <c r="R1" s="703" t="s">
        <v>50</v>
      </c>
      <c r="S1" s="703"/>
    </row>
    <row r="2" spans="1:19" s="13" customFormat="1" ht="15.75">
      <c r="A2" s="704" t="s">
        <v>0</v>
      </c>
      <c r="B2" s="704"/>
      <c r="C2" s="704"/>
      <c r="D2" s="704"/>
      <c r="E2" s="704"/>
      <c r="F2" s="704"/>
      <c r="G2" s="704"/>
      <c r="H2" s="704"/>
      <c r="I2" s="704"/>
      <c r="J2" s="704"/>
      <c r="K2" s="704"/>
      <c r="L2" s="704"/>
      <c r="M2" s="704"/>
      <c r="N2" s="704"/>
      <c r="O2" s="704"/>
      <c r="P2" s="704"/>
      <c r="Q2" s="704"/>
      <c r="R2" s="704"/>
      <c r="S2" s="704"/>
    </row>
    <row r="3" spans="1:19" s="13" customFormat="1" ht="20.25" customHeight="1">
      <c r="A3" s="705" t="s">
        <v>734</v>
      </c>
      <c r="B3" s="705"/>
      <c r="C3" s="705"/>
      <c r="D3" s="705"/>
      <c r="E3" s="705"/>
      <c r="F3" s="705"/>
      <c r="G3" s="705"/>
      <c r="H3" s="705"/>
      <c r="I3" s="705"/>
      <c r="J3" s="705"/>
      <c r="K3" s="705"/>
      <c r="L3" s="705"/>
      <c r="M3" s="705"/>
      <c r="N3" s="705"/>
      <c r="O3" s="705"/>
      <c r="P3" s="705"/>
      <c r="Q3" s="705"/>
      <c r="R3" s="705"/>
      <c r="S3" s="705"/>
    </row>
    <row r="5" spans="1:19" s="13" customFormat="1" ht="15.75">
      <c r="A5" s="706" t="s">
        <v>783</v>
      </c>
      <c r="B5" s="706"/>
      <c r="C5" s="706"/>
      <c r="D5" s="706"/>
      <c r="E5" s="706"/>
      <c r="F5" s="706"/>
      <c r="G5" s="706"/>
      <c r="H5" s="706"/>
      <c r="I5" s="706"/>
      <c r="J5" s="706"/>
      <c r="K5" s="706"/>
      <c r="L5" s="706"/>
      <c r="M5" s="706"/>
      <c r="N5" s="706"/>
      <c r="O5" s="706"/>
      <c r="P5" s="706"/>
      <c r="Q5" s="706"/>
      <c r="R5" s="706"/>
      <c r="S5" s="706"/>
    </row>
    <row r="6" spans="1:19">
      <c r="A6" s="707" t="s">
        <v>886</v>
      </c>
      <c r="B6" s="707"/>
    </row>
    <row r="7" spans="1:19">
      <c r="A7" s="707" t="s">
        <v>159</v>
      </c>
      <c r="B7" s="707"/>
      <c r="C7" s="707"/>
      <c r="D7" s="707"/>
      <c r="E7" s="707"/>
      <c r="F7" s="707"/>
      <c r="G7" s="707"/>
      <c r="H7" s="707"/>
      <c r="I7" s="707"/>
      <c r="R7" s="30"/>
      <c r="S7" s="30"/>
    </row>
    <row r="9" spans="1:19" ht="18" customHeight="1">
      <c r="A9" s="356"/>
      <c r="B9" s="688" t="s">
        <v>37</v>
      </c>
      <c r="C9" s="688"/>
      <c r="D9" s="688" t="s">
        <v>38</v>
      </c>
      <c r="E9" s="688"/>
      <c r="F9" s="688" t="s">
        <v>39</v>
      </c>
      <c r="G9" s="688"/>
      <c r="H9" s="709" t="s">
        <v>40</v>
      </c>
      <c r="I9" s="709"/>
      <c r="J9" s="688" t="s">
        <v>41</v>
      </c>
      <c r="K9" s="688"/>
      <c r="L9" s="26" t="s">
        <v>14</v>
      </c>
    </row>
    <row r="10" spans="1:19" s="66" customFormat="1" ht="13.5" customHeight="1">
      <c r="A10" s="357">
        <v>1</v>
      </c>
      <c r="B10" s="702">
        <v>2</v>
      </c>
      <c r="C10" s="702"/>
      <c r="D10" s="702">
        <v>3</v>
      </c>
      <c r="E10" s="702"/>
      <c r="F10" s="702">
        <v>4</v>
      </c>
      <c r="G10" s="702"/>
      <c r="H10" s="702">
        <v>5</v>
      </c>
      <c r="I10" s="702"/>
      <c r="J10" s="702">
        <v>6</v>
      </c>
      <c r="K10" s="702"/>
      <c r="L10" s="357">
        <v>7</v>
      </c>
    </row>
    <row r="11" spans="1:19">
      <c r="A11" s="354" t="s">
        <v>42</v>
      </c>
      <c r="B11" s="675">
        <v>25324</v>
      </c>
      <c r="C11" s="675"/>
      <c r="D11" s="675">
        <v>2799</v>
      </c>
      <c r="E11" s="675"/>
      <c r="F11" s="675">
        <v>50549</v>
      </c>
      <c r="G11" s="675"/>
      <c r="H11" s="675">
        <v>8896</v>
      </c>
      <c r="I11" s="675"/>
      <c r="J11" s="675">
        <v>5745</v>
      </c>
      <c r="K11" s="675"/>
      <c r="L11" s="353">
        <f>SUM(B11:K11)</f>
        <v>93313</v>
      </c>
    </row>
    <row r="12" spans="1:19">
      <c r="A12" s="354" t="s">
        <v>43</v>
      </c>
      <c r="B12" s="675">
        <v>38491</v>
      </c>
      <c r="C12" s="675"/>
      <c r="D12" s="675">
        <v>4589</v>
      </c>
      <c r="E12" s="675"/>
      <c r="F12" s="675">
        <v>79786</v>
      </c>
      <c r="G12" s="675"/>
      <c r="H12" s="675">
        <v>14213</v>
      </c>
      <c r="I12" s="675"/>
      <c r="J12" s="675">
        <v>8477</v>
      </c>
      <c r="K12" s="675"/>
      <c r="L12" s="353">
        <f>SUM(B12:K12)</f>
        <v>145556</v>
      </c>
    </row>
    <row r="13" spans="1:19">
      <c r="A13" s="354" t="s">
        <v>14</v>
      </c>
      <c r="B13" s="677">
        <f>SUM(B11:B12)</f>
        <v>63815</v>
      </c>
      <c r="C13" s="677"/>
      <c r="D13" s="677">
        <f>SUM(D11:D12)</f>
        <v>7388</v>
      </c>
      <c r="E13" s="677"/>
      <c r="F13" s="677">
        <f>SUM(F11:F12)</f>
        <v>130335</v>
      </c>
      <c r="G13" s="677"/>
      <c r="H13" s="677">
        <f>SUM(H11:H12)</f>
        <v>23109</v>
      </c>
      <c r="I13" s="677"/>
      <c r="J13" s="677">
        <f>SUM(J11:J12)</f>
        <v>14222</v>
      </c>
      <c r="K13" s="677"/>
      <c r="L13" s="354">
        <f>SUM(B13:K13)</f>
        <v>238869</v>
      </c>
    </row>
    <row r="14" spans="1:19">
      <c r="A14" s="11"/>
      <c r="B14" s="11"/>
      <c r="C14" s="11"/>
      <c r="D14" s="11"/>
      <c r="E14" s="11"/>
      <c r="F14" s="11"/>
      <c r="G14" s="11"/>
      <c r="H14" s="11"/>
      <c r="I14" s="11"/>
      <c r="J14" s="11"/>
      <c r="K14" s="11"/>
      <c r="L14" s="11"/>
    </row>
    <row r="15" spans="1:19">
      <c r="A15" s="714" t="s">
        <v>417</v>
      </c>
      <c r="B15" s="714"/>
      <c r="C15" s="714"/>
      <c r="D15" s="714"/>
      <c r="E15" s="714"/>
      <c r="F15" s="714"/>
      <c r="G15" s="714"/>
      <c r="H15" s="11"/>
      <c r="I15" s="11"/>
      <c r="J15" s="11"/>
      <c r="K15" s="11"/>
      <c r="L15" s="11"/>
    </row>
    <row r="16" spans="1:19" ht="12.75" customHeight="1">
      <c r="A16" s="716" t="s">
        <v>167</v>
      </c>
      <c r="B16" s="717"/>
      <c r="C16" s="715" t="s">
        <v>193</v>
      </c>
      <c r="D16" s="715"/>
      <c r="E16" s="354" t="s">
        <v>14</v>
      </c>
      <c r="I16" s="11"/>
      <c r="J16" s="11"/>
      <c r="K16" s="11"/>
      <c r="L16" s="11"/>
    </row>
    <row r="17" spans="1:20">
      <c r="A17" s="668">
        <v>600</v>
      </c>
      <c r="B17" s="669"/>
      <c r="C17" s="668">
        <v>900</v>
      </c>
      <c r="D17" s="669"/>
      <c r="E17" s="354">
        <v>1500</v>
      </c>
      <c r="H17" s="14">
        <f>C17-400</f>
        <v>500</v>
      </c>
      <c r="I17" s="11"/>
      <c r="J17" s="11"/>
      <c r="K17" s="11"/>
      <c r="L17" s="11"/>
    </row>
    <row r="18" spans="1:20">
      <c r="A18" s="668"/>
      <c r="B18" s="669"/>
      <c r="C18" s="668"/>
      <c r="D18" s="669"/>
      <c r="E18" s="354"/>
      <c r="I18" s="11"/>
      <c r="J18" s="11"/>
      <c r="K18" s="11"/>
      <c r="L18" s="11"/>
    </row>
    <row r="19" spans="1:20">
      <c r="A19" s="359"/>
      <c r="B19" s="359"/>
      <c r="C19" s="359"/>
      <c r="D19" s="359"/>
      <c r="E19" s="359"/>
      <c r="F19" s="359"/>
      <c r="G19" s="359"/>
      <c r="H19" s="11"/>
      <c r="I19" s="11"/>
      <c r="J19" s="11"/>
      <c r="K19" s="11"/>
      <c r="L19" s="11"/>
    </row>
    <row r="21" spans="1:20" ht="19.149999999999999" customHeight="1">
      <c r="A21" s="718" t="s">
        <v>160</v>
      </c>
      <c r="B21" s="718"/>
      <c r="C21" s="718"/>
      <c r="D21" s="718"/>
      <c r="E21" s="718"/>
      <c r="F21" s="718"/>
      <c r="G21" s="718"/>
      <c r="H21" s="718"/>
      <c r="I21" s="718"/>
      <c r="J21" s="718"/>
      <c r="K21" s="718"/>
      <c r="L21" s="718"/>
      <c r="M21" s="718"/>
      <c r="N21" s="718"/>
      <c r="O21" s="718"/>
      <c r="P21" s="718"/>
      <c r="Q21" s="718"/>
      <c r="R21" s="718"/>
      <c r="S21" s="718"/>
    </row>
    <row r="22" spans="1:20">
      <c r="A22" s="688" t="s">
        <v>18</v>
      </c>
      <c r="B22" s="688" t="s">
        <v>44</v>
      </c>
      <c r="C22" s="688"/>
      <c r="D22" s="688"/>
      <c r="E22" s="689" t="s">
        <v>19</v>
      </c>
      <c r="F22" s="689"/>
      <c r="G22" s="689"/>
      <c r="H22" s="689"/>
      <c r="I22" s="689"/>
      <c r="J22" s="689"/>
      <c r="K22" s="689"/>
      <c r="L22" s="689"/>
      <c r="M22" s="677" t="s">
        <v>20</v>
      </c>
      <c r="N22" s="677"/>
      <c r="O22" s="677"/>
      <c r="P22" s="677"/>
      <c r="Q22" s="677"/>
      <c r="R22" s="677"/>
      <c r="S22" s="677"/>
      <c r="T22" s="677"/>
    </row>
    <row r="23" spans="1:20" ht="33.75" customHeight="1">
      <c r="A23" s="688"/>
      <c r="B23" s="688"/>
      <c r="C23" s="688"/>
      <c r="D23" s="688"/>
      <c r="E23" s="670" t="s">
        <v>124</v>
      </c>
      <c r="F23" s="672"/>
      <c r="G23" s="670" t="s">
        <v>161</v>
      </c>
      <c r="H23" s="672"/>
      <c r="I23" s="688" t="s">
        <v>45</v>
      </c>
      <c r="J23" s="688"/>
      <c r="K23" s="670" t="s">
        <v>87</v>
      </c>
      <c r="L23" s="672"/>
      <c r="M23" s="670" t="s">
        <v>88</v>
      </c>
      <c r="N23" s="672"/>
      <c r="O23" s="670" t="s">
        <v>161</v>
      </c>
      <c r="P23" s="672"/>
      <c r="Q23" s="688" t="s">
        <v>45</v>
      </c>
      <c r="R23" s="688"/>
      <c r="S23" s="688" t="s">
        <v>87</v>
      </c>
      <c r="T23" s="688"/>
    </row>
    <row r="24" spans="1:20" s="66" customFormat="1" ht="15.75" customHeight="1">
      <c r="A24" s="357">
        <v>1</v>
      </c>
      <c r="B24" s="686">
        <v>2</v>
      </c>
      <c r="C24" s="713"/>
      <c r="D24" s="687"/>
      <c r="E24" s="686">
        <v>3</v>
      </c>
      <c r="F24" s="687"/>
      <c r="G24" s="686">
        <v>4</v>
      </c>
      <c r="H24" s="687"/>
      <c r="I24" s="702">
        <v>5</v>
      </c>
      <c r="J24" s="702"/>
      <c r="K24" s="702">
        <v>6</v>
      </c>
      <c r="L24" s="702"/>
      <c r="M24" s="686">
        <v>3</v>
      </c>
      <c r="N24" s="687"/>
      <c r="O24" s="686">
        <v>4</v>
      </c>
      <c r="P24" s="687"/>
      <c r="Q24" s="702">
        <v>5</v>
      </c>
      <c r="R24" s="702"/>
      <c r="S24" s="702">
        <v>6</v>
      </c>
      <c r="T24" s="702"/>
    </row>
    <row r="25" spans="1:20" ht="27.75" customHeight="1">
      <c r="A25" s="358">
        <v>1</v>
      </c>
      <c r="B25" s="710" t="s">
        <v>475</v>
      </c>
      <c r="C25" s="711"/>
      <c r="D25" s="712"/>
      <c r="E25" s="682">
        <v>100</v>
      </c>
      <c r="F25" s="683"/>
      <c r="G25" s="668" t="s">
        <v>345</v>
      </c>
      <c r="H25" s="669"/>
      <c r="I25" s="675">
        <v>250</v>
      </c>
      <c r="J25" s="675"/>
      <c r="K25" s="675">
        <v>3</v>
      </c>
      <c r="L25" s="675"/>
      <c r="M25" s="682">
        <v>150</v>
      </c>
      <c r="N25" s="683"/>
      <c r="O25" s="668" t="s">
        <v>345</v>
      </c>
      <c r="P25" s="669"/>
      <c r="Q25" s="675">
        <v>375</v>
      </c>
      <c r="R25" s="675"/>
      <c r="S25" s="675">
        <v>6</v>
      </c>
      <c r="T25" s="675"/>
    </row>
    <row r="26" spans="1:20">
      <c r="A26" s="358">
        <v>2</v>
      </c>
      <c r="B26" s="690" t="s">
        <v>46</v>
      </c>
      <c r="C26" s="691"/>
      <c r="D26" s="692"/>
      <c r="E26" s="682">
        <v>20</v>
      </c>
      <c r="F26" s="683"/>
      <c r="G26" s="684">
        <v>1.83</v>
      </c>
      <c r="H26" s="685"/>
      <c r="I26" s="675">
        <v>80</v>
      </c>
      <c r="J26" s="675"/>
      <c r="K26" s="675">
        <v>5</v>
      </c>
      <c r="L26" s="675"/>
      <c r="M26" s="682">
        <v>30</v>
      </c>
      <c r="N26" s="683"/>
      <c r="O26" s="684">
        <v>2.75</v>
      </c>
      <c r="P26" s="685"/>
      <c r="Q26" s="675">
        <v>120</v>
      </c>
      <c r="R26" s="675"/>
      <c r="S26" s="675">
        <v>7.5</v>
      </c>
      <c r="T26" s="675"/>
    </row>
    <row r="27" spans="1:20">
      <c r="A27" s="358">
        <v>3</v>
      </c>
      <c r="B27" s="690" t="s">
        <v>162</v>
      </c>
      <c r="C27" s="691"/>
      <c r="D27" s="692"/>
      <c r="E27" s="682">
        <v>50</v>
      </c>
      <c r="F27" s="683"/>
      <c r="G27" s="684">
        <v>0.96</v>
      </c>
      <c r="H27" s="685"/>
      <c r="I27" s="675">
        <v>70</v>
      </c>
      <c r="J27" s="675"/>
      <c r="K27" s="675">
        <v>4</v>
      </c>
      <c r="L27" s="675"/>
      <c r="M27" s="682">
        <v>75</v>
      </c>
      <c r="N27" s="683"/>
      <c r="O27" s="684">
        <v>1.4</v>
      </c>
      <c r="P27" s="685"/>
      <c r="Q27" s="675">
        <v>105</v>
      </c>
      <c r="R27" s="675"/>
      <c r="S27" s="675">
        <v>6</v>
      </c>
      <c r="T27" s="675"/>
    </row>
    <row r="28" spans="1:20">
      <c r="A28" s="358">
        <v>4</v>
      </c>
      <c r="B28" s="690" t="s">
        <v>47</v>
      </c>
      <c r="C28" s="691"/>
      <c r="D28" s="692"/>
      <c r="E28" s="682">
        <v>5</v>
      </c>
      <c r="F28" s="683"/>
      <c r="G28" s="684">
        <v>0.78</v>
      </c>
      <c r="H28" s="685"/>
      <c r="I28" s="675">
        <v>45</v>
      </c>
      <c r="J28" s="675"/>
      <c r="K28" s="675">
        <v>0</v>
      </c>
      <c r="L28" s="675"/>
      <c r="M28" s="682">
        <v>10</v>
      </c>
      <c r="N28" s="683"/>
      <c r="O28" s="684">
        <v>1.21</v>
      </c>
      <c r="P28" s="685"/>
      <c r="Q28" s="675">
        <v>90</v>
      </c>
      <c r="R28" s="675"/>
      <c r="S28" s="675">
        <v>0</v>
      </c>
      <c r="T28" s="675"/>
    </row>
    <row r="29" spans="1:20">
      <c r="A29" s="358">
        <v>5</v>
      </c>
      <c r="B29" s="690" t="s">
        <v>48</v>
      </c>
      <c r="C29" s="691"/>
      <c r="D29" s="692"/>
      <c r="E29" s="682" t="s">
        <v>939</v>
      </c>
      <c r="F29" s="683"/>
      <c r="G29" s="684">
        <v>0.19</v>
      </c>
      <c r="H29" s="685"/>
      <c r="I29" s="675">
        <v>15</v>
      </c>
      <c r="J29" s="675"/>
      <c r="K29" s="675">
        <v>0.8</v>
      </c>
      <c r="L29" s="675"/>
      <c r="M29" s="682" t="s">
        <v>939</v>
      </c>
      <c r="N29" s="683"/>
      <c r="O29" s="684">
        <v>0.28999999999999998</v>
      </c>
      <c r="P29" s="685"/>
      <c r="Q29" s="675">
        <v>22</v>
      </c>
      <c r="R29" s="675"/>
      <c r="S29" s="675">
        <v>0.9</v>
      </c>
      <c r="T29" s="675"/>
    </row>
    <row r="30" spans="1:20">
      <c r="A30" s="358">
        <v>6</v>
      </c>
      <c r="B30" s="690" t="s">
        <v>49</v>
      </c>
      <c r="C30" s="691"/>
      <c r="D30" s="692"/>
      <c r="E30" s="682">
        <v>100</v>
      </c>
      <c r="F30" s="683"/>
      <c r="G30" s="684">
        <v>0.72</v>
      </c>
      <c r="H30" s="685"/>
      <c r="I30" s="675">
        <v>0</v>
      </c>
      <c r="J30" s="675"/>
      <c r="K30" s="675">
        <v>0</v>
      </c>
      <c r="L30" s="675"/>
      <c r="M30" s="682">
        <v>150</v>
      </c>
      <c r="N30" s="683"/>
      <c r="O30" s="684">
        <v>1.06</v>
      </c>
      <c r="P30" s="685"/>
      <c r="Q30" s="675">
        <v>0</v>
      </c>
      <c r="R30" s="675"/>
      <c r="S30" s="675">
        <v>0</v>
      </c>
      <c r="T30" s="675"/>
    </row>
    <row r="31" spans="1:20">
      <c r="A31" s="358">
        <v>7</v>
      </c>
      <c r="B31" s="700" t="s">
        <v>163</v>
      </c>
      <c r="C31" s="700"/>
      <c r="D31" s="700"/>
      <c r="E31" s="675">
        <v>0</v>
      </c>
      <c r="F31" s="675"/>
      <c r="G31" s="675"/>
      <c r="H31" s="675"/>
      <c r="I31" s="675">
        <v>0</v>
      </c>
      <c r="J31" s="675"/>
      <c r="K31" s="675">
        <v>0</v>
      </c>
      <c r="L31" s="675"/>
      <c r="M31" s="682">
        <v>0</v>
      </c>
      <c r="N31" s="683"/>
      <c r="O31" s="684">
        <v>0</v>
      </c>
      <c r="P31" s="685"/>
      <c r="Q31" s="675">
        <v>0</v>
      </c>
      <c r="R31" s="675"/>
      <c r="S31" s="675">
        <v>0</v>
      </c>
      <c r="T31" s="675"/>
    </row>
    <row r="32" spans="1:20">
      <c r="A32" s="358"/>
      <c r="B32" s="688" t="s">
        <v>14</v>
      </c>
      <c r="C32" s="688"/>
      <c r="D32" s="688"/>
      <c r="E32" s="677"/>
      <c r="F32" s="677"/>
      <c r="G32" s="701">
        <f>SUM(G26:G31)</f>
        <v>4.4800000000000004</v>
      </c>
      <c r="H32" s="701"/>
      <c r="I32" s="677">
        <f>SUM(I25:I31)</f>
        <v>460</v>
      </c>
      <c r="J32" s="677"/>
      <c r="K32" s="677">
        <f>SUM(K25:K31)</f>
        <v>12.8</v>
      </c>
      <c r="L32" s="677"/>
      <c r="M32" s="677"/>
      <c r="N32" s="677"/>
      <c r="O32" s="701">
        <f>SUM(O26:O31)</f>
        <v>6.7100000000000009</v>
      </c>
      <c r="P32" s="677"/>
      <c r="Q32" s="677">
        <f>SUM(Q25:Q31)</f>
        <v>712</v>
      </c>
      <c r="R32" s="677"/>
      <c r="S32" s="677">
        <f>SUM(S25:S31)</f>
        <v>20.399999999999999</v>
      </c>
      <c r="T32" s="677"/>
    </row>
    <row r="33" spans="1:20">
      <c r="A33" s="109"/>
      <c r="B33" s="110"/>
      <c r="C33" s="110"/>
      <c r="D33" s="110"/>
      <c r="E33" s="11"/>
      <c r="F33" s="11"/>
      <c r="G33" s="11"/>
      <c r="H33" s="11"/>
      <c r="I33" s="11"/>
      <c r="J33" s="11"/>
      <c r="K33" s="11"/>
      <c r="L33" s="11"/>
      <c r="M33" s="11"/>
      <c r="N33" s="11"/>
      <c r="O33" s="11"/>
      <c r="P33" s="11"/>
      <c r="Q33" s="11"/>
      <c r="R33" s="11"/>
      <c r="S33" s="11"/>
      <c r="T33" s="11"/>
    </row>
    <row r="34" spans="1:20" ht="12.75" customHeight="1">
      <c r="A34" s="246" t="s">
        <v>397</v>
      </c>
      <c r="B34" s="676" t="s">
        <v>451</v>
      </c>
      <c r="C34" s="676"/>
      <c r="D34" s="676"/>
      <c r="E34" s="676"/>
      <c r="F34" s="676"/>
      <c r="G34" s="676"/>
      <c r="H34" s="676"/>
      <c r="I34" s="11"/>
      <c r="J34" s="11"/>
      <c r="K34" s="11"/>
      <c r="L34" s="11"/>
      <c r="M34" s="11"/>
      <c r="N34" s="11"/>
      <c r="O34" s="11"/>
      <c r="P34" s="11"/>
      <c r="Q34" s="11"/>
      <c r="R34" s="11"/>
      <c r="S34" s="11"/>
      <c r="T34" s="11"/>
    </row>
    <row r="35" spans="1:20">
      <c r="A35" s="246"/>
      <c r="B35" s="110"/>
      <c r="C35" s="110"/>
      <c r="D35" s="110"/>
      <c r="E35" s="11"/>
      <c r="F35" s="11"/>
      <c r="G35" s="11"/>
      <c r="H35" s="11"/>
      <c r="I35" s="11"/>
      <c r="J35" s="11"/>
      <c r="K35" s="11"/>
      <c r="L35" s="11"/>
      <c r="M35" s="11"/>
      <c r="N35" s="11"/>
      <c r="O35" s="11"/>
      <c r="P35" s="11"/>
      <c r="Q35" s="11"/>
      <c r="R35" s="11"/>
      <c r="S35" s="11"/>
      <c r="T35" s="11"/>
    </row>
    <row r="36" spans="1:20" s="30" customFormat="1" ht="17.25" customHeight="1">
      <c r="A36" s="360" t="s">
        <v>18</v>
      </c>
      <c r="B36" s="693" t="s">
        <v>398</v>
      </c>
      <c r="C36" s="694"/>
      <c r="D36" s="695"/>
      <c r="E36" s="670" t="s">
        <v>19</v>
      </c>
      <c r="F36" s="671"/>
      <c r="G36" s="671"/>
      <c r="H36" s="671"/>
      <c r="I36" s="671"/>
      <c r="J36" s="672"/>
      <c r="K36" s="677" t="s">
        <v>20</v>
      </c>
      <c r="L36" s="677"/>
      <c r="M36" s="677"/>
      <c r="N36" s="677"/>
      <c r="O36" s="677"/>
      <c r="P36" s="677"/>
      <c r="Q36" s="678"/>
      <c r="R36" s="678"/>
      <c r="S36" s="678"/>
      <c r="T36" s="678"/>
    </row>
    <row r="37" spans="1:20">
      <c r="A37" s="361"/>
      <c r="B37" s="696"/>
      <c r="C37" s="697"/>
      <c r="D37" s="698"/>
      <c r="E37" s="668" t="s">
        <v>414</v>
      </c>
      <c r="F37" s="669"/>
      <c r="G37" s="668" t="s">
        <v>415</v>
      </c>
      <c r="H37" s="669"/>
      <c r="I37" s="668" t="s">
        <v>416</v>
      </c>
      <c r="J37" s="669"/>
      <c r="K37" s="677" t="s">
        <v>414</v>
      </c>
      <c r="L37" s="677"/>
      <c r="M37" s="677" t="s">
        <v>415</v>
      </c>
      <c r="N37" s="677"/>
      <c r="O37" s="677" t="s">
        <v>416</v>
      </c>
      <c r="P37" s="677"/>
      <c r="Q37" s="11"/>
      <c r="R37" s="11"/>
      <c r="S37" s="11"/>
      <c r="T37" s="11"/>
    </row>
    <row r="38" spans="1:20">
      <c r="A38" s="358">
        <v>1</v>
      </c>
      <c r="B38" s="668" t="s">
        <v>940</v>
      </c>
      <c r="C38" s="699"/>
      <c r="D38" s="669"/>
      <c r="E38" s="668">
        <v>1</v>
      </c>
      <c r="F38" s="669"/>
      <c r="G38" s="668">
        <v>5</v>
      </c>
      <c r="H38" s="669"/>
      <c r="I38" s="668" t="s">
        <v>941</v>
      </c>
      <c r="J38" s="669"/>
      <c r="K38" s="668">
        <v>1</v>
      </c>
      <c r="L38" s="669"/>
      <c r="M38" s="668">
        <v>5</v>
      </c>
      <c r="N38" s="669"/>
      <c r="O38" s="668" t="s">
        <v>941</v>
      </c>
      <c r="P38" s="669"/>
      <c r="Q38" s="11"/>
      <c r="R38" s="11"/>
      <c r="S38" s="11"/>
      <c r="T38" s="11"/>
    </row>
    <row r="39" spans="1:20">
      <c r="A39" s="358">
        <v>2</v>
      </c>
      <c r="B39" s="668"/>
      <c r="C39" s="699"/>
      <c r="D39" s="669"/>
      <c r="E39" s="668"/>
      <c r="F39" s="669"/>
      <c r="G39" s="668"/>
      <c r="H39" s="669"/>
      <c r="I39" s="668"/>
      <c r="J39" s="669"/>
      <c r="K39" s="677"/>
      <c r="L39" s="677"/>
      <c r="M39" s="677"/>
      <c r="N39" s="677"/>
      <c r="O39" s="677"/>
      <c r="P39" s="677"/>
      <c r="Q39" s="11"/>
      <c r="R39" s="11"/>
      <c r="S39" s="11"/>
      <c r="T39" s="11"/>
    </row>
    <row r="40" spans="1:20">
      <c r="A40" s="358">
        <v>3</v>
      </c>
      <c r="B40" s="668"/>
      <c r="C40" s="699"/>
      <c r="D40" s="669"/>
      <c r="E40" s="668"/>
      <c r="F40" s="669"/>
      <c r="G40" s="668"/>
      <c r="H40" s="669"/>
      <c r="I40" s="668"/>
      <c r="J40" s="669"/>
      <c r="K40" s="677"/>
      <c r="L40" s="677"/>
      <c r="M40" s="677"/>
      <c r="N40" s="677"/>
      <c r="O40" s="677"/>
      <c r="P40" s="677"/>
      <c r="Q40" s="11"/>
      <c r="R40" s="11"/>
      <c r="S40" s="11"/>
      <c r="T40" s="11"/>
    </row>
    <row r="41" spans="1:20">
      <c r="A41" s="358">
        <v>4</v>
      </c>
      <c r="B41" s="670"/>
      <c r="C41" s="671"/>
      <c r="D41" s="672"/>
      <c r="E41" s="668"/>
      <c r="F41" s="669"/>
      <c r="G41" s="668"/>
      <c r="H41" s="669"/>
      <c r="I41" s="668"/>
      <c r="J41" s="669"/>
      <c r="K41" s="677"/>
      <c r="L41" s="677"/>
      <c r="M41" s="677"/>
      <c r="N41" s="677"/>
      <c r="O41" s="677"/>
      <c r="P41" s="677"/>
      <c r="Q41" s="11"/>
      <c r="R41" s="11"/>
      <c r="S41" s="11"/>
      <c r="T41" s="11"/>
    </row>
    <row r="44" spans="1:20" ht="13.9" customHeight="1">
      <c r="A44" s="720" t="s">
        <v>172</v>
      </c>
      <c r="B44" s="720"/>
      <c r="C44" s="720"/>
      <c r="D44" s="720"/>
      <c r="E44" s="720"/>
      <c r="F44" s="720"/>
      <c r="G44" s="720"/>
      <c r="H44" s="720"/>
      <c r="I44" s="720"/>
    </row>
    <row r="45" spans="1:20" ht="13.9" customHeight="1">
      <c r="A45" s="673" t="s">
        <v>52</v>
      </c>
      <c r="B45" s="673" t="s">
        <v>19</v>
      </c>
      <c r="C45" s="673"/>
      <c r="D45" s="673"/>
      <c r="E45" s="679" t="s">
        <v>20</v>
      </c>
      <c r="F45" s="679"/>
      <c r="G45" s="679"/>
      <c r="H45" s="680" t="s">
        <v>137</v>
      </c>
      <c r="I45"/>
    </row>
    <row r="46" spans="1:20" ht="15">
      <c r="A46" s="673"/>
      <c r="B46" s="351" t="s">
        <v>164</v>
      </c>
      <c r="C46" s="355" t="s">
        <v>94</v>
      </c>
      <c r="D46" s="351" t="s">
        <v>14</v>
      </c>
      <c r="E46" s="351" t="s">
        <v>164</v>
      </c>
      <c r="F46" s="355" t="s">
        <v>94</v>
      </c>
      <c r="G46" s="351" t="s">
        <v>14</v>
      </c>
      <c r="H46" s="681"/>
      <c r="I46"/>
    </row>
    <row r="47" spans="1:20" ht="15">
      <c r="A47" s="29" t="s">
        <v>837</v>
      </c>
      <c r="B47" s="362">
        <v>2.69</v>
      </c>
      <c r="C47" s="362">
        <v>1.79</v>
      </c>
      <c r="D47" s="363">
        <f>SUM(B47:C47)</f>
        <v>4.4800000000000004</v>
      </c>
      <c r="E47" s="362">
        <v>4.03</v>
      </c>
      <c r="F47" s="362">
        <v>2.68</v>
      </c>
      <c r="G47" s="363">
        <f>SUM(E47:F47)</f>
        <v>6.7100000000000009</v>
      </c>
      <c r="H47" s="49"/>
      <c r="I47"/>
    </row>
    <row r="48" spans="1:20" ht="15">
      <c r="A48" s="29" t="s">
        <v>735</v>
      </c>
      <c r="B48" s="364">
        <v>2.98</v>
      </c>
      <c r="C48" s="364">
        <v>1.99</v>
      </c>
      <c r="D48" s="364">
        <f>SUM(B48:C48)</f>
        <v>4.97</v>
      </c>
      <c r="E48" s="365">
        <v>4.47</v>
      </c>
      <c r="F48" s="365">
        <v>2.98</v>
      </c>
      <c r="G48" s="365">
        <f>SUM(E48:F48)</f>
        <v>7.4499999999999993</v>
      </c>
      <c r="H48" s="49"/>
      <c r="I48"/>
    </row>
    <row r="49" spans="1:20" ht="15" customHeight="1">
      <c r="A49" s="674" t="s">
        <v>220</v>
      </c>
      <c r="B49" s="674"/>
      <c r="C49" s="674"/>
      <c r="D49" s="674"/>
      <c r="E49" s="674"/>
      <c r="F49" s="674"/>
      <c r="G49" s="674"/>
      <c r="H49" s="674"/>
      <c r="I49" s="674"/>
      <c r="J49" s="674"/>
      <c r="K49" s="674"/>
      <c r="L49" s="674"/>
      <c r="M49" s="674"/>
      <c r="N49" s="674"/>
      <c r="O49" s="674"/>
      <c r="P49" s="674"/>
      <c r="Q49" s="674"/>
      <c r="R49" s="674"/>
      <c r="S49" s="674"/>
      <c r="T49" s="674"/>
    </row>
    <row r="50" spans="1:20" ht="15">
      <c r="A50" s="108"/>
      <c r="B50" s="245"/>
      <c r="C50" s="245"/>
      <c r="D50" s="12"/>
      <c r="E50" s="12"/>
      <c r="F50" s="352"/>
      <c r="G50" s="352"/>
      <c r="H50" s="352"/>
      <c r="I50"/>
    </row>
    <row r="51" spans="1:20" ht="40.5" customHeight="1">
      <c r="A51" s="30"/>
      <c r="B51" s="366"/>
      <c r="C51" s="366"/>
      <c r="D51" s="367"/>
      <c r="E51" s="368"/>
      <c r="F51" s="368"/>
      <c r="G51" s="369"/>
      <c r="H51" s="352"/>
      <c r="I51"/>
    </row>
    <row r="52" spans="1:20">
      <c r="E52" s="368"/>
      <c r="F52" s="368"/>
      <c r="G52" s="370"/>
    </row>
    <row r="55" spans="1:20">
      <c r="K55" s="719" t="s">
        <v>885</v>
      </c>
      <c r="L55" s="719"/>
      <c r="M55" s="719"/>
      <c r="N55" s="719"/>
      <c r="O55" s="719"/>
    </row>
    <row r="56" spans="1:20">
      <c r="K56" s="719"/>
      <c r="L56" s="719"/>
      <c r="M56" s="719"/>
      <c r="N56" s="719"/>
      <c r="O56" s="719"/>
    </row>
    <row r="57" spans="1:20">
      <c r="K57" s="719"/>
      <c r="L57" s="719"/>
      <c r="M57" s="719"/>
      <c r="N57" s="719"/>
      <c r="O57" s="719"/>
    </row>
    <row r="58" spans="1:20">
      <c r="K58" s="719"/>
      <c r="L58" s="719"/>
      <c r="M58" s="719"/>
      <c r="N58" s="719"/>
      <c r="O58" s="719"/>
    </row>
  </sheetData>
  <mergeCells count="180">
    <mergeCell ref="K55:O58"/>
    <mergeCell ref="I27:J27"/>
    <mergeCell ref="K27:L27"/>
    <mergeCell ref="M30:N30"/>
    <mergeCell ref="O30:P30"/>
    <mergeCell ref="Q30:R30"/>
    <mergeCell ref="M28:N28"/>
    <mergeCell ref="K30:L30"/>
    <mergeCell ref="O38:P38"/>
    <mergeCell ref="M40:N40"/>
    <mergeCell ref="O39:P39"/>
    <mergeCell ref="M38:N38"/>
    <mergeCell ref="M37:N37"/>
    <mergeCell ref="O37:P37"/>
    <mergeCell ref="K38:L38"/>
    <mergeCell ref="I40:J40"/>
    <mergeCell ref="Q28:R28"/>
    <mergeCell ref="Q29:R29"/>
    <mergeCell ref="A44:I44"/>
    <mergeCell ref="B40:D40"/>
    <mergeCell ref="B41:D41"/>
    <mergeCell ref="I41:J41"/>
    <mergeCell ref="E30:F30"/>
    <mergeCell ref="I39:J39"/>
    <mergeCell ref="J10:K10"/>
    <mergeCell ref="D10:E10"/>
    <mergeCell ref="F10:G10"/>
    <mergeCell ref="H10:I10"/>
    <mergeCell ref="B10:C10"/>
    <mergeCell ref="E23:F23"/>
    <mergeCell ref="I24:J24"/>
    <mergeCell ref="E27:F27"/>
    <mergeCell ref="G27:H27"/>
    <mergeCell ref="G25:H25"/>
    <mergeCell ref="B26:D26"/>
    <mergeCell ref="I26:J26"/>
    <mergeCell ref="B25:D25"/>
    <mergeCell ref="E24:F24"/>
    <mergeCell ref="B24:D24"/>
    <mergeCell ref="A15:G15"/>
    <mergeCell ref="C16:D16"/>
    <mergeCell ref="A16:B16"/>
    <mergeCell ref="A17:B17"/>
    <mergeCell ref="C17:D17"/>
    <mergeCell ref="A22:A23"/>
    <mergeCell ref="A21:S21"/>
    <mergeCell ref="Q24:R24"/>
    <mergeCell ref="S24:T24"/>
    <mergeCell ref="R1:S1"/>
    <mergeCell ref="A2:S2"/>
    <mergeCell ref="A3:S3"/>
    <mergeCell ref="A5:S5"/>
    <mergeCell ref="B9:C9"/>
    <mergeCell ref="A6:B6"/>
    <mergeCell ref="A7:I7"/>
    <mergeCell ref="D9:E9"/>
    <mergeCell ref="F9:G9"/>
    <mergeCell ref="H1:I1"/>
    <mergeCell ref="J9:K9"/>
    <mergeCell ref="H9:I9"/>
    <mergeCell ref="G40:H40"/>
    <mergeCell ref="S23:T23"/>
    <mergeCell ref="E26:F26"/>
    <mergeCell ref="G26:H26"/>
    <mergeCell ref="I25:J25"/>
    <mergeCell ref="I23:J23"/>
    <mergeCell ref="O23:P23"/>
    <mergeCell ref="K24:L24"/>
    <mergeCell ref="K25:L25"/>
    <mergeCell ref="M23:N23"/>
    <mergeCell ref="K23:L23"/>
    <mergeCell ref="Q25:R25"/>
    <mergeCell ref="Q26:R26"/>
    <mergeCell ref="E25:F25"/>
    <mergeCell ref="O26:P26"/>
    <mergeCell ref="K26:L26"/>
    <mergeCell ref="I28:J28"/>
    <mergeCell ref="Q32:R32"/>
    <mergeCell ref="M27:N27"/>
    <mergeCell ref="M39:N39"/>
    <mergeCell ref="G30:H30"/>
    <mergeCell ref="I30:J30"/>
    <mergeCell ref="M32:N32"/>
    <mergeCell ref="O32:P32"/>
    <mergeCell ref="M22:T22"/>
    <mergeCell ref="M25:N25"/>
    <mergeCell ref="Q23:R23"/>
    <mergeCell ref="G24:H24"/>
    <mergeCell ref="G29:H29"/>
    <mergeCell ref="B27:D27"/>
    <mergeCell ref="B29:D29"/>
    <mergeCell ref="E29:F29"/>
    <mergeCell ref="E28:F28"/>
    <mergeCell ref="G28:H28"/>
    <mergeCell ref="O25:P25"/>
    <mergeCell ref="S25:T25"/>
    <mergeCell ref="I29:J29"/>
    <mergeCell ref="O27:P27"/>
    <mergeCell ref="S27:T27"/>
    <mergeCell ref="K29:L29"/>
    <mergeCell ref="M26:N26"/>
    <mergeCell ref="S28:T28"/>
    <mergeCell ref="S29:T29"/>
    <mergeCell ref="M29:N29"/>
    <mergeCell ref="O29:P29"/>
    <mergeCell ref="S26:T26"/>
    <mergeCell ref="O28:P28"/>
    <mergeCell ref="Q27:R27"/>
    <mergeCell ref="J12:K12"/>
    <mergeCell ref="D11:E11"/>
    <mergeCell ref="F11:G11"/>
    <mergeCell ref="H11:I11"/>
    <mergeCell ref="F13:G13"/>
    <mergeCell ref="B28:D28"/>
    <mergeCell ref="B36:D37"/>
    <mergeCell ref="B39:D39"/>
    <mergeCell ref="B31:D31"/>
    <mergeCell ref="E32:F32"/>
    <mergeCell ref="B32:D32"/>
    <mergeCell ref="G39:H39"/>
    <mergeCell ref="B38:D38"/>
    <mergeCell ref="G37:H37"/>
    <mergeCell ref="G38:H38"/>
    <mergeCell ref="I38:J38"/>
    <mergeCell ref="E38:F38"/>
    <mergeCell ref="E37:F37"/>
    <mergeCell ref="B30:D30"/>
    <mergeCell ref="K28:L28"/>
    <mergeCell ref="K39:L39"/>
    <mergeCell ref="I31:J31"/>
    <mergeCell ref="G32:H32"/>
    <mergeCell ref="G31:H31"/>
    <mergeCell ref="M41:N41"/>
    <mergeCell ref="O41:P41"/>
    <mergeCell ref="K41:L41"/>
    <mergeCell ref="S30:T30"/>
    <mergeCell ref="K32:L32"/>
    <mergeCell ref="Q36:R36"/>
    <mergeCell ref="K37:L37"/>
    <mergeCell ref="C18:D18"/>
    <mergeCell ref="B11:C11"/>
    <mergeCell ref="M24:N24"/>
    <mergeCell ref="O24:P24"/>
    <mergeCell ref="G23:H23"/>
    <mergeCell ref="J13:K13"/>
    <mergeCell ref="J11:K11"/>
    <mergeCell ref="A18:B18"/>
    <mergeCell ref="D13:E13"/>
    <mergeCell ref="B22:D23"/>
    <mergeCell ref="E22:L22"/>
    <mergeCell ref="B12:C12"/>
    <mergeCell ref="H13:I13"/>
    <mergeCell ref="H12:I12"/>
    <mergeCell ref="D12:E12"/>
    <mergeCell ref="F12:G12"/>
    <mergeCell ref="B13:C13"/>
    <mergeCell ref="G41:H41"/>
    <mergeCell ref="E41:F41"/>
    <mergeCell ref="E39:F39"/>
    <mergeCell ref="E40:F40"/>
    <mergeCell ref="E36:J36"/>
    <mergeCell ref="A45:A46"/>
    <mergeCell ref="A49:T49"/>
    <mergeCell ref="E31:F31"/>
    <mergeCell ref="B34:H34"/>
    <mergeCell ref="K40:L40"/>
    <mergeCell ref="S36:T36"/>
    <mergeCell ref="I37:J37"/>
    <mergeCell ref="I32:J32"/>
    <mergeCell ref="B45:D45"/>
    <mergeCell ref="E45:G45"/>
    <mergeCell ref="H45:H46"/>
    <mergeCell ref="M31:N31"/>
    <mergeCell ref="Q31:R31"/>
    <mergeCell ref="S31:T31"/>
    <mergeCell ref="O31:P31"/>
    <mergeCell ref="K31:L31"/>
    <mergeCell ref="S32:T32"/>
    <mergeCell ref="K36:P36"/>
    <mergeCell ref="O40:P40"/>
  </mergeCells>
  <phoneticPr fontId="0" type="noConversion"/>
  <printOptions horizontalCentered="1"/>
  <pageMargins left="0.70866141732283505" right="0.70866141732283505" top="0.23622047244094499" bottom="0" header="0.31496062992126" footer="0.31496062992126"/>
  <pageSetup paperSize="9" scale="65" orientation="landscape" r:id="rId1"/>
</worksheet>
</file>

<file path=xl/worksheets/sheet40.xml><?xml version="1.0" encoding="utf-8"?>
<worksheet xmlns="http://schemas.openxmlformats.org/spreadsheetml/2006/main" xmlns:r="http://schemas.openxmlformats.org/officeDocument/2006/relationships">
  <sheetPr codeName="Sheet40">
    <pageSetUpPr fitToPage="1"/>
  </sheetPr>
  <dimension ref="A1:O57"/>
  <sheetViews>
    <sheetView topLeftCell="A30" zoomScaleSheetLayoutView="100" workbookViewId="0">
      <selection activeCell="K58" sqref="K58"/>
    </sheetView>
  </sheetViews>
  <sheetFormatPr defaultRowHeight="12.75"/>
  <cols>
    <col min="1" max="1" width="7.140625" customWidth="1"/>
    <col min="2" max="2" width="14.85546875" customWidth="1"/>
    <col min="3" max="3" width="14.5703125" customWidth="1"/>
    <col min="4" max="4" width="16.5703125" style="267" customWidth="1"/>
    <col min="5" max="8" width="18.42578125" style="267" customWidth="1"/>
    <col min="9" max="9" width="22.5703125" customWidth="1"/>
    <col min="10" max="10" width="12.28515625" customWidth="1"/>
  </cols>
  <sheetData>
    <row r="1" spans="1:15">
      <c r="H1" s="269" t="s">
        <v>505</v>
      </c>
    </row>
    <row r="2" spans="1:15" ht="18">
      <c r="A2" s="772" t="s">
        <v>0</v>
      </c>
      <c r="B2" s="772"/>
      <c r="C2" s="772"/>
      <c r="D2" s="772"/>
      <c r="E2" s="772"/>
      <c r="F2" s="772"/>
      <c r="G2" s="772"/>
      <c r="H2" s="772"/>
      <c r="I2" s="214"/>
      <c r="J2" s="214"/>
      <c r="K2" s="214"/>
      <c r="L2" s="214"/>
      <c r="M2" s="214"/>
      <c r="N2" s="214"/>
      <c r="O2" s="214"/>
    </row>
    <row r="3" spans="1:15" ht="21">
      <c r="A3" s="773" t="s">
        <v>734</v>
      </c>
      <c r="B3" s="773"/>
      <c r="C3" s="773"/>
      <c r="D3" s="773"/>
      <c r="E3" s="773"/>
      <c r="F3" s="773"/>
      <c r="G3" s="773"/>
      <c r="H3" s="773"/>
      <c r="I3" s="215"/>
      <c r="J3" s="215"/>
      <c r="K3" s="215"/>
      <c r="L3" s="215"/>
      <c r="M3" s="215"/>
      <c r="N3" s="215"/>
      <c r="O3" s="215"/>
    </row>
    <row r="4" spans="1:15" ht="15">
      <c r="A4" s="189"/>
      <c r="B4" s="189"/>
      <c r="C4" s="189"/>
      <c r="D4" s="264"/>
      <c r="E4" s="264"/>
      <c r="F4" s="264"/>
      <c r="G4" s="264"/>
      <c r="H4" s="264"/>
      <c r="I4" s="189"/>
      <c r="J4" s="189"/>
      <c r="K4" s="189"/>
      <c r="L4" s="189"/>
      <c r="M4" s="189"/>
      <c r="N4" s="189"/>
      <c r="O4" s="189"/>
    </row>
    <row r="5" spans="1:15" ht="18">
      <c r="A5" s="772" t="s">
        <v>504</v>
      </c>
      <c r="B5" s="772"/>
      <c r="C5" s="772"/>
      <c r="D5" s="772"/>
      <c r="E5" s="772"/>
      <c r="F5" s="772"/>
      <c r="G5" s="772"/>
      <c r="H5" s="772"/>
      <c r="I5" s="214"/>
      <c r="J5" s="214"/>
      <c r="K5" s="214"/>
      <c r="L5" s="214"/>
      <c r="M5" s="214"/>
      <c r="N5" s="214"/>
      <c r="O5" s="214"/>
    </row>
    <row r="6" spans="1:15" ht="15">
      <c r="A6" s="190" t="s">
        <v>935</v>
      </c>
      <c r="B6" s="190"/>
      <c r="C6" s="189"/>
      <c r="D6" s="264"/>
      <c r="E6" s="264"/>
      <c r="F6" s="892" t="s">
        <v>1132</v>
      </c>
      <c r="G6" s="892"/>
      <c r="H6" s="892"/>
      <c r="I6" s="189"/>
      <c r="J6" s="189"/>
      <c r="K6" s="189"/>
      <c r="L6" s="216"/>
      <c r="M6" s="216"/>
      <c r="N6" s="890"/>
      <c r="O6" s="890"/>
    </row>
    <row r="7" spans="1:15" ht="31.5" customHeight="1">
      <c r="A7" s="858" t="s">
        <v>2</v>
      </c>
      <c r="B7" s="858" t="s">
        <v>3</v>
      </c>
      <c r="C7" s="891" t="s">
        <v>378</v>
      </c>
      <c r="D7" s="887" t="s">
        <v>482</v>
      </c>
      <c r="E7" s="888"/>
      <c r="F7" s="888"/>
      <c r="G7" s="888"/>
      <c r="H7" s="889"/>
    </row>
    <row r="8" spans="1:15" ht="34.5" customHeight="1">
      <c r="A8" s="858"/>
      <c r="B8" s="858"/>
      <c r="C8" s="891"/>
      <c r="D8" s="265" t="s">
        <v>483</v>
      </c>
      <c r="E8" s="265" t="s">
        <v>484</v>
      </c>
      <c r="F8" s="265" t="s">
        <v>485</v>
      </c>
      <c r="G8" s="265" t="s">
        <v>640</v>
      </c>
      <c r="H8" s="265" t="s">
        <v>41</v>
      </c>
    </row>
    <row r="9" spans="1:15" ht="15">
      <c r="A9" s="204">
        <v>1</v>
      </c>
      <c r="B9" s="204">
        <v>2</v>
      </c>
      <c r="C9" s="204">
        <v>3</v>
      </c>
      <c r="D9" s="204">
        <v>4</v>
      </c>
      <c r="E9" s="204">
        <v>5</v>
      </c>
      <c r="F9" s="204">
        <v>6</v>
      </c>
      <c r="G9" s="204">
        <v>7</v>
      </c>
      <c r="H9" s="204">
        <v>8</v>
      </c>
    </row>
    <row r="10" spans="1:15">
      <c r="A10" s="343">
        <v>1</v>
      </c>
      <c r="B10" s="146" t="s">
        <v>890</v>
      </c>
      <c r="C10" s="373">
        <v>3152</v>
      </c>
      <c r="D10" s="373">
        <v>3152</v>
      </c>
      <c r="E10" s="373"/>
      <c r="F10" s="373"/>
      <c r="G10" s="373">
        <v>0</v>
      </c>
      <c r="H10" s="373"/>
    </row>
    <row r="11" spans="1:15">
      <c r="A11" s="343">
        <v>2</v>
      </c>
      <c r="B11" s="146" t="s">
        <v>891</v>
      </c>
      <c r="C11" s="373">
        <v>2197</v>
      </c>
      <c r="D11" s="373">
        <v>1874</v>
      </c>
      <c r="E11" s="373"/>
      <c r="F11" s="373"/>
      <c r="G11" s="373">
        <v>323</v>
      </c>
      <c r="H11" s="373"/>
    </row>
    <row r="12" spans="1:15">
      <c r="A12" s="343">
        <v>3</v>
      </c>
      <c r="B12" s="146" t="s">
        <v>892</v>
      </c>
      <c r="C12" s="373">
        <v>1898</v>
      </c>
      <c r="D12" s="373">
        <v>1634</v>
      </c>
      <c r="E12" s="373"/>
      <c r="F12" s="373"/>
      <c r="G12" s="373">
        <v>264</v>
      </c>
      <c r="H12" s="373"/>
    </row>
    <row r="13" spans="1:15">
      <c r="A13" s="343">
        <v>4</v>
      </c>
      <c r="B13" s="146" t="s">
        <v>893</v>
      </c>
      <c r="C13" s="373">
        <v>1143</v>
      </c>
      <c r="D13" s="373">
        <v>993</v>
      </c>
      <c r="E13" s="373"/>
      <c r="F13" s="373"/>
      <c r="G13" s="373">
        <v>150</v>
      </c>
      <c r="H13" s="373"/>
    </row>
    <row r="14" spans="1:15">
      <c r="A14" s="343">
        <v>5</v>
      </c>
      <c r="B14" s="146" t="s">
        <v>894</v>
      </c>
      <c r="C14" s="373">
        <v>2075</v>
      </c>
      <c r="D14" s="373">
        <v>2004</v>
      </c>
      <c r="E14" s="373"/>
      <c r="F14" s="373"/>
      <c r="G14" s="373">
        <v>71</v>
      </c>
      <c r="H14" s="373"/>
    </row>
    <row r="15" spans="1:15">
      <c r="A15" s="343">
        <v>6</v>
      </c>
      <c r="B15" s="146" t="s">
        <v>895</v>
      </c>
      <c r="C15" s="373">
        <v>1203</v>
      </c>
      <c r="D15" s="373">
        <v>1162</v>
      </c>
      <c r="E15" s="373"/>
      <c r="F15" s="373"/>
      <c r="G15" s="373">
        <v>41</v>
      </c>
      <c r="H15" s="373"/>
    </row>
    <row r="16" spans="1:15">
      <c r="A16" s="343">
        <v>7</v>
      </c>
      <c r="B16" s="146" t="s">
        <v>896</v>
      </c>
      <c r="C16" s="373">
        <v>3126</v>
      </c>
      <c r="D16" s="373">
        <v>2949</v>
      </c>
      <c r="E16" s="373"/>
      <c r="F16" s="373"/>
      <c r="G16" s="373">
        <v>177</v>
      </c>
      <c r="H16" s="373"/>
    </row>
    <row r="17" spans="1:8">
      <c r="A17" s="343">
        <v>8</v>
      </c>
      <c r="B17" s="146" t="s">
        <v>897</v>
      </c>
      <c r="C17" s="373">
        <v>900</v>
      </c>
      <c r="D17" s="373">
        <v>900</v>
      </c>
      <c r="E17" s="373"/>
      <c r="F17" s="373"/>
      <c r="G17" s="373">
        <v>0</v>
      </c>
      <c r="H17" s="373"/>
    </row>
    <row r="18" spans="1:8">
      <c r="A18" s="343">
        <v>9</v>
      </c>
      <c r="B18" s="146" t="s">
        <v>898</v>
      </c>
      <c r="C18" s="373">
        <v>529</v>
      </c>
      <c r="D18" s="373">
        <v>472</v>
      </c>
      <c r="E18" s="373"/>
      <c r="F18" s="373"/>
      <c r="G18" s="373">
        <v>57</v>
      </c>
      <c r="H18" s="373"/>
    </row>
    <row r="19" spans="1:8">
      <c r="A19" s="343">
        <v>10</v>
      </c>
      <c r="B19" s="146" t="s">
        <v>899</v>
      </c>
      <c r="C19" s="373">
        <v>1687</v>
      </c>
      <c r="D19" s="373">
        <v>1611</v>
      </c>
      <c r="E19" s="373"/>
      <c r="F19" s="373"/>
      <c r="G19" s="373">
        <v>76</v>
      </c>
      <c r="H19" s="373"/>
    </row>
    <row r="20" spans="1:8">
      <c r="A20" s="343">
        <v>11</v>
      </c>
      <c r="B20" s="146" t="s">
        <v>900</v>
      </c>
      <c r="C20" s="373">
        <v>1895</v>
      </c>
      <c r="D20" s="373">
        <v>1659</v>
      </c>
      <c r="E20" s="373"/>
      <c r="F20" s="373"/>
      <c r="G20" s="373">
        <v>236</v>
      </c>
      <c r="H20" s="373"/>
    </row>
    <row r="21" spans="1:8">
      <c r="A21" s="343">
        <v>12</v>
      </c>
      <c r="B21" s="146" t="s">
        <v>901</v>
      </c>
      <c r="C21" s="373">
        <v>2457</v>
      </c>
      <c r="D21" s="373">
        <v>2263</v>
      </c>
      <c r="E21" s="373"/>
      <c r="F21" s="373"/>
      <c r="G21" s="373">
        <v>194</v>
      </c>
      <c r="H21" s="373"/>
    </row>
    <row r="22" spans="1:8">
      <c r="A22" s="343">
        <v>13</v>
      </c>
      <c r="B22" s="146" t="s">
        <v>902</v>
      </c>
      <c r="C22" s="373">
        <v>2114</v>
      </c>
      <c r="D22" s="373">
        <v>2114</v>
      </c>
      <c r="E22" s="373"/>
      <c r="F22" s="373"/>
      <c r="G22" s="373">
        <v>0</v>
      </c>
      <c r="H22" s="373"/>
    </row>
    <row r="23" spans="1:8">
      <c r="A23" s="343">
        <v>14</v>
      </c>
      <c r="B23" s="146" t="s">
        <v>903</v>
      </c>
      <c r="C23" s="373">
        <v>1781</v>
      </c>
      <c r="D23" s="373">
        <v>1734</v>
      </c>
      <c r="E23" s="373"/>
      <c r="F23" s="373"/>
      <c r="G23" s="373">
        <v>47</v>
      </c>
      <c r="H23" s="373"/>
    </row>
    <row r="24" spans="1:8">
      <c r="A24" s="343">
        <v>15</v>
      </c>
      <c r="B24" s="146" t="s">
        <v>904</v>
      </c>
      <c r="C24" s="373">
        <v>3045</v>
      </c>
      <c r="D24" s="373">
        <v>2919</v>
      </c>
      <c r="E24" s="373"/>
      <c r="F24" s="373"/>
      <c r="G24" s="373">
        <v>126</v>
      </c>
      <c r="H24" s="373"/>
    </row>
    <row r="25" spans="1:8">
      <c r="A25" s="343">
        <v>16</v>
      </c>
      <c r="B25" s="146" t="s">
        <v>905</v>
      </c>
      <c r="C25" s="373">
        <v>2016</v>
      </c>
      <c r="D25" s="373">
        <v>2016</v>
      </c>
      <c r="E25" s="373"/>
      <c r="F25" s="373"/>
      <c r="G25" s="373">
        <v>0</v>
      </c>
      <c r="H25" s="373"/>
    </row>
    <row r="26" spans="1:8">
      <c r="A26" s="343">
        <v>17</v>
      </c>
      <c r="B26" s="146" t="s">
        <v>906</v>
      </c>
      <c r="C26" s="373">
        <v>415</v>
      </c>
      <c r="D26" s="373">
        <v>397</v>
      </c>
      <c r="E26" s="373"/>
      <c r="F26" s="373"/>
      <c r="G26" s="373">
        <v>18</v>
      </c>
      <c r="H26" s="373"/>
    </row>
    <row r="27" spans="1:8">
      <c r="A27" s="343">
        <v>18</v>
      </c>
      <c r="B27" s="146" t="s">
        <v>907</v>
      </c>
      <c r="C27" s="373">
        <v>2071</v>
      </c>
      <c r="D27" s="373">
        <v>653</v>
      </c>
      <c r="E27" s="373"/>
      <c r="F27" s="373"/>
      <c r="G27" s="373">
        <v>1418</v>
      </c>
      <c r="H27" s="373"/>
    </row>
    <row r="28" spans="1:8">
      <c r="A28" s="343">
        <v>19</v>
      </c>
      <c r="B28" s="146" t="s">
        <v>908</v>
      </c>
      <c r="C28" s="373">
        <v>3249</v>
      </c>
      <c r="D28" s="373">
        <v>3249</v>
      </c>
      <c r="E28" s="373"/>
      <c r="F28" s="373"/>
      <c r="G28" s="373">
        <v>0</v>
      </c>
      <c r="H28" s="373"/>
    </row>
    <row r="29" spans="1:8">
      <c r="A29" s="343">
        <v>20</v>
      </c>
      <c r="B29" s="146" t="s">
        <v>909</v>
      </c>
      <c r="C29" s="373">
        <v>2620</v>
      </c>
      <c r="D29" s="373">
        <v>2584</v>
      </c>
      <c r="E29" s="373"/>
      <c r="F29" s="373"/>
      <c r="G29" s="373">
        <v>36</v>
      </c>
      <c r="H29" s="373"/>
    </row>
    <row r="30" spans="1:8">
      <c r="A30" s="343">
        <v>21</v>
      </c>
      <c r="B30" s="146" t="s">
        <v>910</v>
      </c>
      <c r="C30" s="373">
        <v>2436</v>
      </c>
      <c r="D30" s="373">
        <v>2281</v>
      </c>
      <c r="E30" s="373"/>
      <c r="F30" s="373"/>
      <c r="G30" s="373">
        <v>155</v>
      </c>
      <c r="H30" s="373"/>
    </row>
    <row r="31" spans="1:8">
      <c r="A31" s="343">
        <v>22</v>
      </c>
      <c r="B31" s="146" t="s">
        <v>911</v>
      </c>
      <c r="C31" s="373">
        <v>3012</v>
      </c>
      <c r="D31" s="373">
        <v>3012</v>
      </c>
      <c r="E31" s="373"/>
      <c r="F31" s="373"/>
      <c r="G31" s="373">
        <v>0</v>
      </c>
      <c r="H31" s="373"/>
    </row>
    <row r="32" spans="1:8">
      <c r="A32" s="343">
        <v>23</v>
      </c>
      <c r="B32" s="146" t="s">
        <v>912</v>
      </c>
      <c r="C32" s="373">
        <v>2545</v>
      </c>
      <c r="D32" s="373">
        <v>2545</v>
      </c>
      <c r="E32" s="373"/>
      <c r="F32" s="373"/>
      <c r="G32" s="373">
        <v>0</v>
      </c>
      <c r="H32" s="373"/>
    </row>
    <row r="33" spans="1:8">
      <c r="A33" s="343">
        <v>24</v>
      </c>
      <c r="B33" s="146" t="s">
        <v>913</v>
      </c>
      <c r="C33" s="373">
        <v>2267</v>
      </c>
      <c r="D33" s="373">
        <v>2134</v>
      </c>
      <c r="E33" s="373"/>
      <c r="F33" s="373"/>
      <c r="G33" s="373">
        <v>133</v>
      </c>
      <c r="H33" s="373"/>
    </row>
    <row r="34" spans="1:8">
      <c r="A34" s="343">
        <v>25</v>
      </c>
      <c r="B34" s="146" t="s">
        <v>914</v>
      </c>
      <c r="C34" s="373">
        <v>1519</v>
      </c>
      <c r="D34" s="373">
        <v>1451</v>
      </c>
      <c r="E34" s="373"/>
      <c r="F34" s="373"/>
      <c r="G34" s="373">
        <v>68</v>
      </c>
      <c r="H34" s="373"/>
    </row>
    <row r="35" spans="1:8">
      <c r="A35" s="343">
        <v>26</v>
      </c>
      <c r="B35" s="146" t="s">
        <v>915</v>
      </c>
      <c r="C35" s="373">
        <v>1940</v>
      </c>
      <c r="D35" s="373">
        <v>1880</v>
      </c>
      <c r="E35" s="373"/>
      <c r="F35" s="373"/>
      <c r="G35" s="373">
        <v>60</v>
      </c>
      <c r="H35" s="373"/>
    </row>
    <row r="36" spans="1:8">
      <c r="A36" s="343">
        <v>27</v>
      </c>
      <c r="B36" s="146" t="s">
        <v>916</v>
      </c>
      <c r="C36" s="373">
        <v>2011</v>
      </c>
      <c r="D36" s="373">
        <v>1933</v>
      </c>
      <c r="E36" s="373"/>
      <c r="F36" s="373"/>
      <c r="G36" s="373">
        <v>78</v>
      </c>
      <c r="H36" s="373"/>
    </row>
    <row r="37" spans="1:8">
      <c r="A37" s="343">
        <v>28</v>
      </c>
      <c r="B37" s="146" t="s">
        <v>917</v>
      </c>
      <c r="C37" s="373">
        <v>1814</v>
      </c>
      <c r="D37" s="373">
        <v>1625</v>
      </c>
      <c r="E37" s="373"/>
      <c r="F37" s="373"/>
      <c r="G37" s="373">
        <v>189</v>
      </c>
      <c r="H37" s="373"/>
    </row>
    <row r="38" spans="1:8">
      <c r="A38" s="335">
        <v>29</v>
      </c>
      <c r="B38" s="330" t="s">
        <v>918</v>
      </c>
      <c r="C38" s="373">
        <v>2026</v>
      </c>
      <c r="D38" s="373">
        <v>1959</v>
      </c>
      <c r="E38" s="373"/>
      <c r="F38" s="373"/>
      <c r="G38" s="373">
        <v>59</v>
      </c>
      <c r="H38" s="373"/>
    </row>
    <row r="39" spans="1:8">
      <c r="A39" s="335">
        <v>30</v>
      </c>
      <c r="B39" s="330" t="s">
        <v>919</v>
      </c>
      <c r="C39" s="373">
        <v>1010</v>
      </c>
      <c r="D39" s="373">
        <v>1010</v>
      </c>
      <c r="E39" s="373"/>
      <c r="F39" s="373"/>
      <c r="G39" s="373">
        <v>0</v>
      </c>
      <c r="H39" s="373"/>
    </row>
    <row r="40" spans="1:8">
      <c r="A40" s="335">
        <v>31</v>
      </c>
      <c r="B40" s="330" t="s">
        <v>920</v>
      </c>
      <c r="C40" s="373">
        <v>481</v>
      </c>
      <c r="D40" s="373">
        <v>481</v>
      </c>
      <c r="E40" s="373"/>
      <c r="F40" s="373"/>
      <c r="G40" s="373">
        <v>0</v>
      </c>
      <c r="H40" s="373"/>
    </row>
    <row r="41" spans="1:8">
      <c r="A41" s="335">
        <v>32</v>
      </c>
      <c r="B41" s="330" t="s">
        <v>921</v>
      </c>
      <c r="C41" s="373">
        <v>744</v>
      </c>
      <c r="D41" s="373">
        <v>744</v>
      </c>
      <c r="E41" s="373"/>
      <c r="F41" s="373"/>
      <c r="G41" s="373">
        <v>0</v>
      </c>
      <c r="H41" s="373"/>
    </row>
    <row r="42" spans="1:8">
      <c r="A42" s="335">
        <v>33</v>
      </c>
      <c r="B42" s="330" t="s">
        <v>922</v>
      </c>
      <c r="C42" s="375">
        <v>1700</v>
      </c>
      <c r="D42" s="487">
        <v>1584</v>
      </c>
      <c r="E42" s="487"/>
      <c r="F42" s="487"/>
      <c r="G42" s="487">
        <v>116</v>
      </c>
      <c r="H42" s="487"/>
    </row>
    <row r="43" spans="1:8">
      <c r="A43" s="335">
        <v>34</v>
      </c>
      <c r="B43" s="330" t="s">
        <v>923</v>
      </c>
      <c r="C43" s="375">
        <v>1059</v>
      </c>
      <c r="D43" s="487">
        <v>1012</v>
      </c>
      <c r="E43" s="487"/>
      <c r="F43" s="487"/>
      <c r="G43" s="487">
        <v>47</v>
      </c>
      <c r="H43" s="487"/>
    </row>
    <row r="44" spans="1:8">
      <c r="A44" s="335">
        <v>35</v>
      </c>
      <c r="B44" s="330" t="s">
        <v>924</v>
      </c>
      <c r="C44" s="375">
        <v>1487</v>
      </c>
      <c r="D44" s="487">
        <v>1362</v>
      </c>
      <c r="E44" s="487"/>
      <c r="F44" s="487"/>
      <c r="G44" s="487">
        <v>125</v>
      </c>
      <c r="H44" s="487"/>
    </row>
    <row r="45" spans="1:8">
      <c r="A45" s="335">
        <v>36</v>
      </c>
      <c r="B45" s="330" t="s">
        <v>925</v>
      </c>
      <c r="C45" s="375">
        <v>1285</v>
      </c>
      <c r="D45" s="487">
        <v>1222</v>
      </c>
      <c r="E45" s="487"/>
      <c r="F45" s="487"/>
      <c r="G45" s="487">
        <v>63</v>
      </c>
      <c r="H45" s="487"/>
    </row>
    <row r="46" spans="1:8">
      <c r="A46" s="335">
        <v>37</v>
      </c>
      <c r="B46" s="330" t="s">
        <v>926</v>
      </c>
      <c r="C46" s="375">
        <v>1739</v>
      </c>
      <c r="D46" s="487">
        <v>1704</v>
      </c>
      <c r="E46" s="487"/>
      <c r="F46" s="487"/>
      <c r="G46" s="487">
        <v>35</v>
      </c>
      <c r="H46" s="487"/>
    </row>
    <row r="47" spans="1:8">
      <c r="A47" s="335">
        <v>38</v>
      </c>
      <c r="B47" s="330" t="s">
        <v>927</v>
      </c>
      <c r="C47" s="375">
        <v>1532</v>
      </c>
      <c r="D47" s="487">
        <v>1532</v>
      </c>
      <c r="E47" s="487"/>
      <c r="F47" s="487"/>
      <c r="G47" s="487">
        <v>0</v>
      </c>
      <c r="H47" s="487"/>
    </row>
    <row r="48" spans="1:8" ht="15" customHeight="1">
      <c r="A48" s="813" t="s">
        <v>14</v>
      </c>
      <c r="B48" s="814"/>
      <c r="C48" s="488">
        <f>SUM(C10:C47)</f>
        <v>70180</v>
      </c>
      <c r="D48" s="489">
        <f>SUM(D10:D47)</f>
        <v>65810</v>
      </c>
      <c r="E48" s="489"/>
      <c r="F48" s="489"/>
      <c r="G48" s="489">
        <f>SUM(G11:G47)</f>
        <v>4362</v>
      </c>
      <c r="H48" s="489"/>
    </row>
    <row r="49" spans="1:8" ht="15" customHeight="1">
      <c r="A49" s="196"/>
      <c r="B49" s="196"/>
      <c r="C49" s="196"/>
      <c r="D49" s="197"/>
      <c r="E49" s="197"/>
      <c r="F49" s="197"/>
      <c r="G49" s="197"/>
      <c r="H49" s="197"/>
    </row>
    <row r="50" spans="1:8" ht="13.15" customHeight="1"/>
    <row r="51" spans="1:8" ht="13.15" customHeight="1"/>
    <row r="52" spans="1:8" ht="13.15" customHeight="1"/>
    <row r="53" spans="1:8" ht="13.15" customHeight="1">
      <c r="F53" s="719" t="s">
        <v>885</v>
      </c>
      <c r="G53" s="719"/>
      <c r="H53" s="719"/>
    </row>
    <row r="54" spans="1:8" ht="13.15" customHeight="1">
      <c r="F54" s="719"/>
      <c r="G54" s="719"/>
      <c r="H54" s="719"/>
    </row>
    <row r="55" spans="1:8">
      <c r="F55" s="719"/>
      <c r="G55" s="719"/>
      <c r="H55" s="719"/>
    </row>
    <row r="56" spans="1:8">
      <c r="F56" s="719"/>
      <c r="G56" s="719"/>
      <c r="H56" s="719"/>
    </row>
    <row r="57" spans="1:8">
      <c r="F57" s="719"/>
      <c r="G57" s="719"/>
      <c r="H57" s="719"/>
    </row>
  </sheetData>
  <mergeCells count="11">
    <mergeCell ref="N6:O6"/>
    <mergeCell ref="A7:A8"/>
    <mergeCell ref="B7:B8"/>
    <mergeCell ref="C7:C8"/>
    <mergeCell ref="F6:H6"/>
    <mergeCell ref="A2:H2"/>
    <mergeCell ref="A3:H3"/>
    <mergeCell ref="A5:H5"/>
    <mergeCell ref="D7:H7"/>
    <mergeCell ref="F53:H57"/>
    <mergeCell ref="A48:B48"/>
  </mergeCells>
  <printOptions horizontalCentered="1"/>
  <pageMargins left="0.70866141732283472" right="0.70866141732283472" top="0.23622047244094491" bottom="0" header="0.31496062992125984" footer="0.31496062992125984"/>
  <pageSetup paperSize="9" orientation="landscape" r:id="rId1"/>
  <colBreaks count="1" manualBreakCount="1">
    <brk id="8" max="1048575" man="1"/>
  </colBreaks>
</worksheet>
</file>

<file path=xl/worksheets/sheet41.xml><?xml version="1.0" encoding="utf-8"?>
<worksheet xmlns="http://schemas.openxmlformats.org/spreadsheetml/2006/main" xmlns:r="http://schemas.openxmlformats.org/officeDocument/2006/relationships">
  <sheetPr codeName="Sheet41">
    <pageSetUpPr fitToPage="1"/>
  </sheetPr>
  <dimension ref="A1:N56"/>
  <sheetViews>
    <sheetView zoomScaleSheetLayoutView="90" workbookViewId="0">
      <selection activeCell="L5" sqref="L5:N5"/>
    </sheetView>
  </sheetViews>
  <sheetFormatPr defaultRowHeight="12.75"/>
  <cols>
    <col min="2" max="2" width="15.140625" customWidth="1"/>
    <col min="3" max="3" width="16.7109375" customWidth="1"/>
    <col min="4" max="4" width="9.42578125" customWidth="1"/>
    <col min="5" max="5" width="9" customWidth="1"/>
    <col min="6" max="6" width="11.5703125" customWidth="1"/>
    <col min="7" max="8" width="10.42578125" customWidth="1"/>
    <col min="9" max="10" width="10.42578125" style="267" customWidth="1"/>
    <col min="11" max="11" width="10.5703125" customWidth="1"/>
    <col min="12" max="12" width="10.42578125" customWidth="1"/>
    <col min="13" max="13" width="11.5703125" customWidth="1"/>
    <col min="14" max="14" width="13" customWidth="1"/>
  </cols>
  <sheetData>
    <row r="1" spans="1:14" ht="18">
      <c r="A1" s="772" t="s">
        <v>0</v>
      </c>
      <c r="B1" s="772"/>
      <c r="C1" s="772"/>
      <c r="D1" s="772"/>
      <c r="E1" s="772"/>
      <c r="F1" s="772"/>
      <c r="G1" s="772"/>
      <c r="H1" s="772"/>
      <c r="I1" s="772"/>
      <c r="J1" s="772"/>
      <c r="K1" s="772"/>
      <c r="N1" s="224" t="s">
        <v>507</v>
      </c>
    </row>
    <row r="2" spans="1:14" ht="21">
      <c r="A2" s="773" t="s">
        <v>734</v>
      </c>
      <c r="B2" s="773"/>
      <c r="C2" s="773"/>
      <c r="D2" s="773"/>
      <c r="E2" s="773"/>
      <c r="F2" s="773"/>
      <c r="G2" s="773"/>
      <c r="H2" s="773"/>
      <c r="I2" s="773"/>
      <c r="J2" s="773"/>
      <c r="K2" s="773"/>
    </row>
    <row r="3" spans="1:14" ht="15">
      <c r="A3" s="189"/>
      <c r="B3" s="189"/>
      <c r="C3" s="189"/>
      <c r="D3" s="189"/>
      <c r="E3" s="189"/>
      <c r="F3" s="189"/>
      <c r="G3" s="189"/>
      <c r="H3" s="189"/>
      <c r="I3" s="264"/>
      <c r="J3" s="264"/>
    </row>
    <row r="4" spans="1:14" ht="18">
      <c r="A4" s="772" t="s">
        <v>506</v>
      </c>
      <c r="B4" s="772"/>
      <c r="C4" s="772"/>
      <c r="D4" s="772"/>
      <c r="E4" s="772"/>
      <c r="F4" s="772"/>
      <c r="G4" s="772"/>
      <c r="H4" s="772"/>
      <c r="I4" s="279"/>
      <c r="J4" s="279"/>
    </row>
    <row r="5" spans="1:14" ht="15">
      <c r="A5" s="190" t="s">
        <v>886</v>
      </c>
      <c r="B5" s="190"/>
      <c r="C5" s="190"/>
      <c r="D5" s="190"/>
      <c r="E5" s="190"/>
      <c r="F5" s="190"/>
      <c r="G5" s="190"/>
      <c r="H5" s="189"/>
      <c r="I5" s="264"/>
      <c r="J5" s="264"/>
      <c r="L5" s="893" t="s">
        <v>1132</v>
      </c>
      <c r="M5" s="893"/>
      <c r="N5" s="893"/>
    </row>
    <row r="6" spans="1:14" ht="28.5" customHeight="1">
      <c r="A6" s="856" t="s">
        <v>2</v>
      </c>
      <c r="B6" s="856" t="s">
        <v>31</v>
      </c>
      <c r="C6" s="688" t="s">
        <v>390</v>
      </c>
      <c r="D6" s="671" t="s">
        <v>440</v>
      </c>
      <c r="E6" s="671"/>
      <c r="F6" s="671"/>
      <c r="G6" s="671"/>
      <c r="H6" s="672"/>
      <c r="I6" s="894" t="s">
        <v>532</v>
      </c>
      <c r="J6" s="894" t="s">
        <v>533</v>
      </c>
      <c r="K6" s="858" t="s">
        <v>486</v>
      </c>
      <c r="L6" s="858"/>
      <c r="M6" s="858"/>
      <c r="N6" s="858"/>
    </row>
    <row r="7" spans="1:14" ht="39" customHeight="1">
      <c r="A7" s="857"/>
      <c r="B7" s="857"/>
      <c r="C7" s="688"/>
      <c r="D7" s="5" t="s">
        <v>439</v>
      </c>
      <c r="E7" s="5" t="s">
        <v>391</v>
      </c>
      <c r="F7" s="65" t="s">
        <v>392</v>
      </c>
      <c r="G7" s="5" t="s">
        <v>393</v>
      </c>
      <c r="H7" s="5" t="s">
        <v>41</v>
      </c>
      <c r="I7" s="894"/>
      <c r="J7" s="894"/>
      <c r="K7" s="217" t="s">
        <v>394</v>
      </c>
      <c r="L7" s="26" t="s">
        <v>487</v>
      </c>
      <c r="M7" s="5" t="s">
        <v>395</v>
      </c>
      <c r="N7" s="26" t="s">
        <v>396</v>
      </c>
    </row>
    <row r="8" spans="1:14" ht="15">
      <c r="A8" s="193" t="s">
        <v>250</v>
      </c>
      <c r="B8" s="193" t="s">
        <v>251</v>
      </c>
      <c r="C8" s="193" t="s">
        <v>252</v>
      </c>
      <c r="D8" s="193" t="s">
        <v>253</v>
      </c>
      <c r="E8" s="193" t="s">
        <v>254</v>
      </c>
      <c r="F8" s="193" t="s">
        <v>255</v>
      </c>
      <c r="G8" s="193" t="s">
        <v>256</v>
      </c>
      <c r="H8" s="193" t="s">
        <v>257</v>
      </c>
      <c r="I8" s="280" t="s">
        <v>275</v>
      </c>
      <c r="J8" s="280" t="s">
        <v>276</v>
      </c>
      <c r="K8" s="193" t="s">
        <v>277</v>
      </c>
      <c r="L8" s="193" t="s">
        <v>305</v>
      </c>
      <c r="M8" s="193" t="s">
        <v>306</v>
      </c>
      <c r="N8" s="193" t="s">
        <v>307</v>
      </c>
    </row>
    <row r="9" spans="1:14">
      <c r="A9" s="343">
        <v>1</v>
      </c>
      <c r="B9" s="146" t="s">
        <v>890</v>
      </c>
      <c r="C9" s="401">
        <v>3152</v>
      </c>
      <c r="D9" s="491"/>
      <c r="E9" s="401">
        <v>299</v>
      </c>
      <c r="F9" s="401">
        <v>2853</v>
      </c>
      <c r="G9" s="491"/>
      <c r="H9" s="491"/>
      <c r="I9" s="496"/>
      <c r="J9" s="497">
        <v>3152</v>
      </c>
      <c r="K9" s="497">
        <v>3152</v>
      </c>
      <c r="L9" s="491"/>
      <c r="M9" s="491"/>
      <c r="N9" s="491"/>
    </row>
    <row r="10" spans="1:14">
      <c r="A10" s="343">
        <v>2</v>
      </c>
      <c r="B10" s="146" t="s">
        <v>891</v>
      </c>
      <c r="C10" s="401">
        <v>2197</v>
      </c>
      <c r="D10" s="491"/>
      <c r="E10" s="401">
        <v>358</v>
      </c>
      <c r="F10" s="401">
        <v>1839</v>
      </c>
      <c r="G10" s="491"/>
      <c r="H10" s="491"/>
      <c r="I10" s="496"/>
      <c r="J10" s="497">
        <v>2197</v>
      </c>
      <c r="K10" s="497">
        <v>2197</v>
      </c>
      <c r="L10" s="491"/>
      <c r="M10" s="491"/>
      <c r="N10" s="491"/>
    </row>
    <row r="11" spans="1:14">
      <c r="A11" s="343">
        <v>3</v>
      </c>
      <c r="B11" s="146" t="s">
        <v>892</v>
      </c>
      <c r="C11" s="401">
        <v>1898</v>
      </c>
      <c r="D11" s="491"/>
      <c r="E11" s="401">
        <v>158</v>
      </c>
      <c r="F11" s="401">
        <v>1740</v>
      </c>
      <c r="G11" s="491"/>
      <c r="H11" s="491"/>
      <c r="I11" s="496"/>
      <c r="J11" s="497">
        <v>1898</v>
      </c>
      <c r="K11" s="497">
        <v>1898</v>
      </c>
      <c r="L11" s="491"/>
      <c r="M11" s="491"/>
      <c r="N11" s="491"/>
    </row>
    <row r="12" spans="1:14">
      <c r="A12" s="343">
        <v>4</v>
      </c>
      <c r="B12" s="146" t="s">
        <v>893</v>
      </c>
      <c r="C12" s="401">
        <v>1143</v>
      </c>
      <c r="D12" s="491"/>
      <c r="E12" s="401">
        <v>169</v>
      </c>
      <c r="F12" s="401">
        <v>974</v>
      </c>
      <c r="G12" s="491"/>
      <c r="H12" s="491"/>
      <c r="I12" s="496"/>
      <c r="J12" s="497">
        <v>1143</v>
      </c>
      <c r="K12" s="497">
        <v>1143</v>
      </c>
      <c r="L12" s="491"/>
      <c r="M12" s="491"/>
      <c r="N12" s="491"/>
    </row>
    <row r="13" spans="1:14">
      <c r="A13" s="343">
        <v>5</v>
      </c>
      <c r="B13" s="146" t="s">
        <v>894</v>
      </c>
      <c r="C13" s="401">
        <v>2075</v>
      </c>
      <c r="D13" s="491"/>
      <c r="E13" s="401">
        <v>98</v>
      </c>
      <c r="F13" s="401">
        <v>1977</v>
      </c>
      <c r="G13" s="491"/>
      <c r="H13" s="491"/>
      <c r="I13" s="496"/>
      <c r="J13" s="497">
        <v>2075</v>
      </c>
      <c r="K13" s="497">
        <v>2075</v>
      </c>
      <c r="L13" s="491"/>
      <c r="M13" s="491"/>
      <c r="N13" s="491"/>
    </row>
    <row r="14" spans="1:14">
      <c r="A14" s="343">
        <v>6</v>
      </c>
      <c r="B14" s="146" t="s">
        <v>895</v>
      </c>
      <c r="C14" s="401">
        <v>1203</v>
      </c>
      <c r="D14" s="491"/>
      <c r="E14" s="401">
        <v>32</v>
      </c>
      <c r="F14" s="401">
        <v>1171</v>
      </c>
      <c r="G14" s="491"/>
      <c r="H14" s="491"/>
      <c r="I14" s="496"/>
      <c r="J14" s="497">
        <v>1203</v>
      </c>
      <c r="K14" s="497">
        <v>1203</v>
      </c>
      <c r="L14" s="491"/>
      <c r="M14" s="491"/>
      <c r="N14" s="491"/>
    </row>
    <row r="15" spans="1:14">
      <c r="A15" s="343">
        <v>7</v>
      </c>
      <c r="B15" s="146" t="s">
        <v>896</v>
      </c>
      <c r="C15" s="401">
        <v>3126</v>
      </c>
      <c r="D15" s="491"/>
      <c r="E15" s="401">
        <v>38</v>
      </c>
      <c r="F15" s="401">
        <v>3088</v>
      </c>
      <c r="G15" s="491"/>
      <c r="H15" s="491"/>
      <c r="I15" s="496"/>
      <c r="J15" s="497">
        <v>3126</v>
      </c>
      <c r="K15" s="497">
        <v>3126</v>
      </c>
      <c r="L15" s="491"/>
      <c r="M15" s="491"/>
      <c r="N15" s="491"/>
    </row>
    <row r="16" spans="1:14">
      <c r="A16" s="343">
        <v>8</v>
      </c>
      <c r="B16" s="146" t="s">
        <v>897</v>
      </c>
      <c r="C16" s="401">
        <v>900</v>
      </c>
      <c r="D16" s="491"/>
      <c r="E16" s="401">
        <v>55</v>
      </c>
      <c r="F16" s="401">
        <v>845</v>
      </c>
      <c r="G16" s="491"/>
      <c r="H16" s="491"/>
      <c r="I16" s="496"/>
      <c r="J16" s="497">
        <v>900</v>
      </c>
      <c r="K16" s="497">
        <v>900</v>
      </c>
      <c r="L16" s="491"/>
      <c r="M16" s="491"/>
      <c r="N16" s="491"/>
    </row>
    <row r="17" spans="1:14">
      <c r="A17" s="343">
        <v>9</v>
      </c>
      <c r="B17" s="146" t="s">
        <v>898</v>
      </c>
      <c r="C17" s="401">
        <v>529</v>
      </c>
      <c r="D17" s="491"/>
      <c r="E17" s="401">
        <v>114</v>
      </c>
      <c r="F17" s="401">
        <v>415</v>
      </c>
      <c r="G17" s="491"/>
      <c r="H17" s="491"/>
      <c r="I17" s="496"/>
      <c r="J17" s="497">
        <v>529</v>
      </c>
      <c r="K17" s="497">
        <v>529</v>
      </c>
      <c r="L17" s="491"/>
      <c r="M17" s="491"/>
      <c r="N17" s="491"/>
    </row>
    <row r="18" spans="1:14">
      <c r="A18" s="343">
        <v>10</v>
      </c>
      <c r="B18" s="146" t="s">
        <v>899</v>
      </c>
      <c r="C18" s="401">
        <v>1687</v>
      </c>
      <c r="D18" s="491"/>
      <c r="E18" s="401">
        <v>109</v>
      </c>
      <c r="F18" s="401">
        <v>1578</v>
      </c>
      <c r="G18" s="491"/>
      <c r="H18" s="491"/>
      <c r="I18" s="496"/>
      <c r="J18" s="497">
        <v>1687</v>
      </c>
      <c r="K18" s="497">
        <v>1687</v>
      </c>
      <c r="L18" s="491"/>
      <c r="M18" s="491"/>
      <c r="N18" s="491"/>
    </row>
    <row r="19" spans="1:14">
      <c r="A19" s="343">
        <v>11</v>
      </c>
      <c r="B19" s="146" t="s">
        <v>900</v>
      </c>
      <c r="C19" s="401">
        <v>1895</v>
      </c>
      <c r="D19" s="491"/>
      <c r="E19" s="401">
        <v>136</v>
      </c>
      <c r="F19" s="401">
        <v>1759</v>
      </c>
      <c r="G19" s="491"/>
      <c r="H19" s="491"/>
      <c r="I19" s="496"/>
      <c r="J19" s="497">
        <v>1895</v>
      </c>
      <c r="K19" s="497">
        <v>1895</v>
      </c>
      <c r="L19" s="491"/>
      <c r="M19" s="491"/>
      <c r="N19" s="491"/>
    </row>
    <row r="20" spans="1:14">
      <c r="A20" s="343">
        <v>12</v>
      </c>
      <c r="B20" s="146" t="s">
        <v>901</v>
      </c>
      <c r="C20" s="401">
        <v>2457</v>
      </c>
      <c r="D20" s="491"/>
      <c r="E20" s="401">
        <v>-42</v>
      </c>
      <c r="F20" s="401">
        <v>2499</v>
      </c>
      <c r="G20" s="491"/>
      <c r="H20" s="491"/>
      <c r="I20" s="496"/>
      <c r="J20" s="497">
        <v>2457</v>
      </c>
      <c r="K20" s="497">
        <v>2457</v>
      </c>
      <c r="L20" s="491"/>
      <c r="M20" s="491"/>
      <c r="N20" s="491"/>
    </row>
    <row r="21" spans="1:14">
      <c r="A21" s="343">
        <v>13</v>
      </c>
      <c r="B21" s="146" t="s">
        <v>902</v>
      </c>
      <c r="C21" s="401">
        <v>2114</v>
      </c>
      <c r="D21" s="491"/>
      <c r="E21" s="401">
        <v>260</v>
      </c>
      <c r="F21" s="401">
        <v>1854</v>
      </c>
      <c r="G21" s="491"/>
      <c r="H21" s="491"/>
      <c r="I21" s="496"/>
      <c r="J21" s="497">
        <v>2114</v>
      </c>
      <c r="K21" s="497">
        <v>2114</v>
      </c>
      <c r="L21" s="491"/>
      <c r="M21" s="491"/>
      <c r="N21" s="491"/>
    </row>
    <row r="22" spans="1:14">
      <c r="A22" s="343">
        <v>14</v>
      </c>
      <c r="B22" s="146" t="s">
        <v>903</v>
      </c>
      <c r="C22" s="401">
        <v>1781</v>
      </c>
      <c r="D22" s="491"/>
      <c r="E22" s="401">
        <v>211</v>
      </c>
      <c r="F22" s="401">
        <v>1570</v>
      </c>
      <c r="G22" s="491"/>
      <c r="H22" s="491"/>
      <c r="I22" s="496"/>
      <c r="J22" s="497">
        <v>1781</v>
      </c>
      <c r="K22" s="497">
        <v>1781</v>
      </c>
      <c r="L22" s="491"/>
      <c r="M22" s="491"/>
      <c r="N22" s="491"/>
    </row>
    <row r="23" spans="1:14">
      <c r="A23" s="343">
        <v>15</v>
      </c>
      <c r="B23" s="146" t="s">
        <v>904</v>
      </c>
      <c r="C23" s="401">
        <v>3045</v>
      </c>
      <c r="D23" s="491"/>
      <c r="E23" s="401">
        <v>94</v>
      </c>
      <c r="F23" s="401">
        <v>2951</v>
      </c>
      <c r="G23" s="491"/>
      <c r="H23" s="491"/>
      <c r="I23" s="496"/>
      <c r="J23" s="497">
        <v>3045</v>
      </c>
      <c r="K23" s="497">
        <v>3045</v>
      </c>
      <c r="L23" s="491"/>
      <c r="M23" s="491"/>
      <c r="N23" s="491"/>
    </row>
    <row r="24" spans="1:14">
      <c r="A24" s="343">
        <v>16</v>
      </c>
      <c r="B24" s="146" t="s">
        <v>905</v>
      </c>
      <c r="C24" s="401">
        <v>2016</v>
      </c>
      <c r="D24" s="491"/>
      <c r="E24" s="401">
        <v>29</v>
      </c>
      <c r="F24" s="401">
        <v>1987</v>
      </c>
      <c r="G24" s="491"/>
      <c r="H24" s="491"/>
      <c r="I24" s="496"/>
      <c r="J24" s="497">
        <v>2016</v>
      </c>
      <c r="K24" s="497">
        <v>2016</v>
      </c>
      <c r="L24" s="491"/>
      <c r="M24" s="491"/>
      <c r="N24" s="491"/>
    </row>
    <row r="25" spans="1:14">
      <c r="A25" s="343">
        <v>17</v>
      </c>
      <c r="B25" s="146" t="s">
        <v>906</v>
      </c>
      <c r="C25" s="401">
        <v>415</v>
      </c>
      <c r="D25" s="491"/>
      <c r="E25" s="401">
        <v>27</v>
      </c>
      <c r="F25" s="401">
        <v>388</v>
      </c>
      <c r="G25" s="491"/>
      <c r="H25" s="491"/>
      <c r="I25" s="496"/>
      <c r="J25" s="497">
        <v>415</v>
      </c>
      <c r="K25" s="497">
        <v>415</v>
      </c>
      <c r="L25" s="491"/>
      <c r="M25" s="491"/>
      <c r="N25" s="491"/>
    </row>
    <row r="26" spans="1:14">
      <c r="A26" s="343">
        <v>18</v>
      </c>
      <c r="B26" s="146" t="s">
        <v>907</v>
      </c>
      <c r="C26" s="401">
        <v>2071</v>
      </c>
      <c r="D26" s="491"/>
      <c r="E26" s="401">
        <v>1419</v>
      </c>
      <c r="F26" s="401">
        <v>652</v>
      </c>
      <c r="G26" s="491"/>
      <c r="H26" s="491"/>
      <c r="I26" s="496"/>
      <c r="J26" s="497">
        <v>2071</v>
      </c>
      <c r="K26" s="497">
        <v>2071</v>
      </c>
      <c r="L26" s="491"/>
      <c r="M26" s="491"/>
      <c r="N26" s="491"/>
    </row>
    <row r="27" spans="1:14" ht="15.75" customHeight="1">
      <c r="A27" s="343">
        <v>19</v>
      </c>
      <c r="B27" s="146" t="s">
        <v>908</v>
      </c>
      <c r="C27" s="401">
        <v>3249</v>
      </c>
      <c r="D27" s="491"/>
      <c r="E27" s="401">
        <v>150</v>
      </c>
      <c r="F27" s="401">
        <v>3099</v>
      </c>
      <c r="G27" s="491"/>
      <c r="H27" s="491"/>
      <c r="I27" s="496"/>
      <c r="J27" s="497">
        <v>3249</v>
      </c>
      <c r="K27" s="497">
        <v>3249</v>
      </c>
      <c r="L27" s="491"/>
      <c r="M27" s="491"/>
      <c r="N27" s="491"/>
    </row>
    <row r="28" spans="1:14" ht="15" customHeight="1">
      <c r="A28" s="343">
        <v>20</v>
      </c>
      <c r="B28" s="146" t="s">
        <v>909</v>
      </c>
      <c r="C28" s="401">
        <v>2620</v>
      </c>
      <c r="D28" s="491"/>
      <c r="E28" s="401">
        <v>224</v>
      </c>
      <c r="F28" s="401">
        <v>2396</v>
      </c>
      <c r="G28" s="491"/>
      <c r="H28" s="491"/>
      <c r="I28" s="496"/>
      <c r="J28" s="497">
        <v>2620</v>
      </c>
      <c r="K28" s="497">
        <v>2620</v>
      </c>
      <c r="L28" s="491"/>
      <c r="M28" s="491"/>
      <c r="N28" s="491"/>
    </row>
    <row r="29" spans="1:14">
      <c r="A29" s="343">
        <v>21</v>
      </c>
      <c r="B29" s="146" t="s">
        <v>910</v>
      </c>
      <c r="C29" s="401">
        <v>2436</v>
      </c>
      <c r="D29" s="491"/>
      <c r="E29" s="401">
        <v>288</v>
      </c>
      <c r="F29" s="401">
        <v>2148</v>
      </c>
      <c r="G29" s="491"/>
      <c r="H29" s="491"/>
      <c r="I29" s="496"/>
      <c r="J29" s="497">
        <v>2436</v>
      </c>
      <c r="K29" s="497">
        <v>2436</v>
      </c>
      <c r="L29" s="491"/>
      <c r="M29" s="491"/>
      <c r="N29" s="491"/>
    </row>
    <row r="30" spans="1:14">
      <c r="A30" s="343">
        <v>22</v>
      </c>
      <c r="B30" s="146" t="s">
        <v>911</v>
      </c>
      <c r="C30" s="401">
        <v>3012</v>
      </c>
      <c r="D30" s="491"/>
      <c r="E30" s="401">
        <v>179</v>
      </c>
      <c r="F30" s="401">
        <v>2833</v>
      </c>
      <c r="G30" s="491"/>
      <c r="H30" s="491"/>
      <c r="I30" s="496"/>
      <c r="J30" s="497">
        <v>3012</v>
      </c>
      <c r="K30" s="497">
        <v>3012</v>
      </c>
      <c r="L30" s="491"/>
      <c r="M30" s="491"/>
      <c r="N30" s="491"/>
    </row>
    <row r="31" spans="1:14">
      <c r="A31" s="343">
        <v>23</v>
      </c>
      <c r="B31" s="146" t="s">
        <v>912</v>
      </c>
      <c r="C31" s="401">
        <v>2545</v>
      </c>
      <c r="D31" s="491"/>
      <c r="E31" s="401">
        <v>341</v>
      </c>
      <c r="F31" s="401">
        <v>2204</v>
      </c>
      <c r="G31" s="491"/>
      <c r="H31" s="491"/>
      <c r="I31" s="496"/>
      <c r="J31" s="497">
        <v>2545</v>
      </c>
      <c r="K31" s="497">
        <v>2545</v>
      </c>
      <c r="L31" s="491"/>
      <c r="M31" s="491"/>
      <c r="N31" s="491"/>
    </row>
    <row r="32" spans="1:14">
      <c r="A32" s="343">
        <v>24</v>
      </c>
      <c r="B32" s="146" t="s">
        <v>913</v>
      </c>
      <c r="C32" s="401">
        <v>2267</v>
      </c>
      <c r="D32" s="491"/>
      <c r="E32" s="401">
        <v>49</v>
      </c>
      <c r="F32" s="401">
        <v>2218</v>
      </c>
      <c r="G32" s="491"/>
      <c r="H32" s="491"/>
      <c r="I32" s="496"/>
      <c r="J32" s="497">
        <v>2267</v>
      </c>
      <c r="K32" s="497">
        <v>2267</v>
      </c>
      <c r="L32" s="491"/>
      <c r="M32" s="491"/>
      <c r="N32" s="491"/>
    </row>
    <row r="33" spans="1:14">
      <c r="A33" s="343">
        <v>25</v>
      </c>
      <c r="B33" s="146" t="s">
        <v>914</v>
      </c>
      <c r="C33" s="401">
        <v>1519</v>
      </c>
      <c r="D33" s="491"/>
      <c r="E33" s="401">
        <v>220</v>
      </c>
      <c r="F33" s="401">
        <v>1299</v>
      </c>
      <c r="G33" s="491"/>
      <c r="H33" s="491"/>
      <c r="I33" s="496"/>
      <c r="J33" s="497">
        <v>1519</v>
      </c>
      <c r="K33" s="497">
        <v>1519</v>
      </c>
      <c r="L33" s="491"/>
      <c r="M33" s="491"/>
      <c r="N33" s="491"/>
    </row>
    <row r="34" spans="1:14">
      <c r="A34" s="343">
        <v>26</v>
      </c>
      <c r="B34" s="146" t="s">
        <v>915</v>
      </c>
      <c r="C34" s="401">
        <v>1940</v>
      </c>
      <c r="D34" s="491"/>
      <c r="E34" s="401">
        <v>47</v>
      </c>
      <c r="F34" s="401">
        <v>1893</v>
      </c>
      <c r="G34" s="491"/>
      <c r="H34" s="491"/>
      <c r="I34" s="496"/>
      <c r="J34" s="497">
        <v>1940</v>
      </c>
      <c r="K34" s="497">
        <v>1940</v>
      </c>
      <c r="L34" s="491"/>
      <c r="M34" s="491"/>
      <c r="N34" s="491"/>
    </row>
    <row r="35" spans="1:14">
      <c r="A35" s="343">
        <v>27</v>
      </c>
      <c r="B35" s="146" t="s">
        <v>916</v>
      </c>
      <c r="C35" s="401">
        <v>2011</v>
      </c>
      <c r="D35" s="491"/>
      <c r="E35" s="401">
        <v>114</v>
      </c>
      <c r="F35" s="401">
        <v>1897</v>
      </c>
      <c r="G35" s="491"/>
      <c r="H35" s="491"/>
      <c r="I35" s="496"/>
      <c r="J35" s="497">
        <v>2011</v>
      </c>
      <c r="K35" s="497">
        <v>2011</v>
      </c>
      <c r="L35" s="491"/>
      <c r="M35" s="491"/>
      <c r="N35" s="491"/>
    </row>
    <row r="36" spans="1:14">
      <c r="A36" s="343">
        <v>28</v>
      </c>
      <c r="B36" s="146" t="s">
        <v>917</v>
      </c>
      <c r="C36" s="401">
        <v>1814</v>
      </c>
      <c r="D36" s="491"/>
      <c r="E36" s="401">
        <v>262</v>
      </c>
      <c r="F36" s="401">
        <v>1552</v>
      </c>
      <c r="G36" s="491"/>
      <c r="H36" s="491"/>
      <c r="I36" s="496"/>
      <c r="J36" s="497">
        <v>1814</v>
      </c>
      <c r="K36" s="497">
        <v>1814</v>
      </c>
      <c r="L36" s="491"/>
      <c r="M36" s="491"/>
      <c r="N36" s="491"/>
    </row>
    <row r="37" spans="1:14">
      <c r="A37" s="335">
        <v>29</v>
      </c>
      <c r="B37" s="330" t="s">
        <v>918</v>
      </c>
      <c r="C37" s="401">
        <v>2026</v>
      </c>
      <c r="D37" s="491"/>
      <c r="E37" s="401">
        <v>146</v>
      </c>
      <c r="F37" s="401">
        <v>1872</v>
      </c>
      <c r="G37" s="491"/>
      <c r="H37" s="491"/>
      <c r="I37" s="496"/>
      <c r="J37" s="497">
        <v>2018</v>
      </c>
      <c r="K37" s="497">
        <v>2018</v>
      </c>
      <c r="L37" s="491"/>
      <c r="M37" s="491"/>
      <c r="N37" s="491"/>
    </row>
    <row r="38" spans="1:14">
      <c r="A38" s="335">
        <v>30</v>
      </c>
      <c r="B38" s="330" t="s">
        <v>919</v>
      </c>
      <c r="C38" s="401">
        <v>1010</v>
      </c>
      <c r="D38" s="491"/>
      <c r="E38" s="401">
        <v>31</v>
      </c>
      <c r="F38" s="401">
        <v>979</v>
      </c>
      <c r="G38" s="491"/>
      <c r="H38" s="491"/>
      <c r="I38" s="496"/>
      <c r="J38" s="497">
        <v>1010</v>
      </c>
      <c r="K38" s="497">
        <v>1010</v>
      </c>
      <c r="L38" s="491"/>
      <c r="M38" s="491"/>
      <c r="N38" s="491"/>
    </row>
    <row r="39" spans="1:14">
      <c r="A39" s="335">
        <v>31</v>
      </c>
      <c r="B39" s="330" t="s">
        <v>920</v>
      </c>
      <c r="C39" s="401">
        <v>481</v>
      </c>
      <c r="D39" s="491"/>
      <c r="E39" s="401">
        <v>86</v>
      </c>
      <c r="F39" s="401">
        <v>395</v>
      </c>
      <c r="G39" s="491"/>
      <c r="H39" s="491"/>
      <c r="I39" s="496"/>
      <c r="J39" s="497">
        <v>481</v>
      </c>
      <c r="K39" s="497">
        <v>481</v>
      </c>
      <c r="L39" s="491"/>
      <c r="M39" s="491"/>
      <c r="N39" s="491"/>
    </row>
    <row r="40" spans="1:14">
      <c r="A40" s="335">
        <v>32</v>
      </c>
      <c r="B40" s="330" t="s">
        <v>921</v>
      </c>
      <c r="C40" s="401">
        <v>744</v>
      </c>
      <c r="D40" s="491"/>
      <c r="E40" s="401">
        <v>40</v>
      </c>
      <c r="F40" s="401">
        <v>704</v>
      </c>
      <c r="G40" s="491"/>
      <c r="H40" s="491"/>
      <c r="I40" s="496"/>
      <c r="J40" s="497">
        <v>744</v>
      </c>
      <c r="K40" s="497">
        <v>744</v>
      </c>
      <c r="L40" s="491"/>
      <c r="M40" s="491"/>
      <c r="N40" s="491"/>
    </row>
    <row r="41" spans="1:14">
      <c r="A41" s="335">
        <v>33</v>
      </c>
      <c r="B41" s="330" t="s">
        <v>922</v>
      </c>
      <c r="C41" s="401">
        <v>1700</v>
      </c>
      <c r="D41" s="491"/>
      <c r="E41" s="401">
        <v>101</v>
      </c>
      <c r="F41" s="401">
        <v>1599</v>
      </c>
      <c r="G41" s="491"/>
      <c r="H41" s="491"/>
      <c r="I41" s="496"/>
      <c r="J41" s="497">
        <v>1700</v>
      </c>
      <c r="K41" s="497">
        <v>1700</v>
      </c>
      <c r="L41" s="491"/>
      <c r="M41" s="491"/>
      <c r="N41" s="491"/>
    </row>
    <row r="42" spans="1:14">
      <c r="A42" s="335">
        <v>34</v>
      </c>
      <c r="B42" s="330" t="s">
        <v>923</v>
      </c>
      <c r="C42" s="401">
        <v>1059</v>
      </c>
      <c r="D42" s="491"/>
      <c r="E42" s="401">
        <v>203</v>
      </c>
      <c r="F42" s="401">
        <v>856</v>
      </c>
      <c r="G42" s="491"/>
      <c r="H42" s="491"/>
      <c r="I42" s="496"/>
      <c r="J42" s="497">
        <v>1059</v>
      </c>
      <c r="K42" s="497">
        <v>1059</v>
      </c>
      <c r="L42" s="491"/>
      <c r="M42" s="491"/>
      <c r="N42" s="491"/>
    </row>
    <row r="43" spans="1:14">
      <c r="A43" s="335">
        <v>35</v>
      </c>
      <c r="B43" s="330" t="s">
        <v>924</v>
      </c>
      <c r="C43" s="401">
        <v>1487</v>
      </c>
      <c r="D43" s="491"/>
      <c r="E43" s="401">
        <v>118</v>
      </c>
      <c r="F43" s="401">
        <v>1369</v>
      </c>
      <c r="G43" s="491"/>
      <c r="H43" s="491"/>
      <c r="I43" s="496"/>
      <c r="J43" s="497">
        <v>1487</v>
      </c>
      <c r="K43" s="497">
        <v>1487</v>
      </c>
      <c r="L43" s="491"/>
      <c r="M43" s="491"/>
      <c r="N43" s="491"/>
    </row>
    <row r="44" spans="1:14">
      <c r="A44" s="335">
        <v>36</v>
      </c>
      <c r="B44" s="330" t="s">
        <v>925</v>
      </c>
      <c r="C44" s="401">
        <v>1285</v>
      </c>
      <c r="D44" s="491"/>
      <c r="E44" s="401">
        <v>44</v>
      </c>
      <c r="F44" s="401">
        <v>1241</v>
      </c>
      <c r="G44" s="491"/>
      <c r="H44" s="491"/>
      <c r="I44" s="496"/>
      <c r="J44" s="497">
        <v>1285</v>
      </c>
      <c r="K44" s="497">
        <v>1285</v>
      </c>
      <c r="L44" s="491"/>
      <c r="M44" s="491"/>
      <c r="N44" s="491"/>
    </row>
    <row r="45" spans="1:14">
      <c r="A45" s="335">
        <v>37</v>
      </c>
      <c r="B45" s="330" t="s">
        <v>926</v>
      </c>
      <c r="C45" s="401">
        <v>1739</v>
      </c>
      <c r="D45" s="491"/>
      <c r="E45" s="401">
        <v>65</v>
      </c>
      <c r="F45" s="401">
        <v>1674</v>
      </c>
      <c r="G45" s="491"/>
      <c r="H45" s="491"/>
      <c r="I45" s="496"/>
      <c r="J45" s="497">
        <v>1739</v>
      </c>
      <c r="K45" s="497">
        <v>1739</v>
      </c>
      <c r="L45" s="491"/>
      <c r="M45" s="491"/>
      <c r="N45" s="491"/>
    </row>
    <row r="46" spans="1:14">
      <c r="A46" s="335">
        <v>38</v>
      </c>
      <c r="B46" s="330" t="s">
        <v>927</v>
      </c>
      <c r="C46" s="401">
        <v>1532</v>
      </c>
      <c r="D46" s="491"/>
      <c r="E46" s="401">
        <v>127</v>
      </c>
      <c r="F46" s="401">
        <v>1405</v>
      </c>
      <c r="G46" s="491"/>
      <c r="H46" s="491"/>
      <c r="I46" s="496"/>
      <c r="J46" s="497">
        <v>1532</v>
      </c>
      <c r="K46" s="497">
        <v>1532</v>
      </c>
      <c r="L46" s="491"/>
      <c r="M46" s="491"/>
      <c r="N46" s="491"/>
    </row>
    <row r="47" spans="1:14">
      <c r="A47" s="668" t="s">
        <v>14</v>
      </c>
      <c r="B47" s="669"/>
      <c r="C47" s="375">
        <f>SUM(C9:C46)</f>
        <v>70180</v>
      </c>
      <c r="D47" s="19"/>
      <c r="E47" s="19">
        <f>SUM(E9:E46)</f>
        <v>6399</v>
      </c>
      <c r="F47" s="19">
        <f>SUM(F9:F46)</f>
        <v>63773</v>
      </c>
      <c r="G47" s="19"/>
      <c r="H47" s="19"/>
      <c r="I47" s="253"/>
      <c r="J47" s="487">
        <f>SUM(J9:J46)</f>
        <v>70172</v>
      </c>
      <c r="K47" s="487">
        <f>SUM(K9:K46)</f>
        <v>70172</v>
      </c>
      <c r="L47" s="19"/>
      <c r="M47" s="19"/>
      <c r="N47" s="19"/>
    </row>
    <row r="52" spans="12:14">
      <c r="L52" s="719" t="s">
        <v>885</v>
      </c>
      <c r="M52" s="719"/>
      <c r="N52" s="719"/>
    </row>
    <row r="53" spans="12:14">
      <c r="L53" s="719"/>
      <c r="M53" s="719"/>
      <c r="N53" s="719"/>
    </row>
    <row r="54" spans="12:14">
      <c r="L54" s="719"/>
      <c r="M54" s="719"/>
      <c r="N54" s="719"/>
    </row>
    <row r="55" spans="12:14">
      <c r="L55" s="719"/>
      <c r="M55" s="719"/>
      <c r="N55" s="719"/>
    </row>
    <row r="56" spans="12:14">
      <c r="L56" s="719"/>
      <c r="M56" s="719"/>
      <c r="N56" s="719"/>
    </row>
  </sheetData>
  <mergeCells count="13">
    <mergeCell ref="L52:N56"/>
    <mergeCell ref="D6:H6"/>
    <mergeCell ref="C6:C7"/>
    <mergeCell ref="A1:K1"/>
    <mergeCell ref="A2:K2"/>
    <mergeCell ref="A4:H4"/>
    <mergeCell ref="A6:A7"/>
    <mergeCell ref="B6:B7"/>
    <mergeCell ref="K6:N6"/>
    <mergeCell ref="L5:N5"/>
    <mergeCell ref="I6:I7"/>
    <mergeCell ref="J6:J7"/>
    <mergeCell ref="A47:B47"/>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42.xml><?xml version="1.0" encoding="utf-8"?>
<worksheet xmlns="http://schemas.openxmlformats.org/spreadsheetml/2006/main" xmlns:r="http://schemas.openxmlformats.org/officeDocument/2006/relationships">
  <sheetPr codeName="Sheet42">
    <pageSetUpPr fitToPage="1"/>
  </sheetPr>
  <dimension ref="A1:H55"/>
  <sheetViews>
    <sheetView topLeftCell="A24" zoomScale="80" zoomScaleNormal="80" zoomScaleSheetLayoutView="120" workbookViewId="0">
      <selection activeCell="L55" sqref="L55"/>
    </sheetView>
  </sheetViews>
  <sheetFormatPr defaultRowHeight="12.75"/>
  <cols>
    <col min="1" max="1" width="7" customWidth="1"/>
    <col min="2" max="2" width="32.5703125" customWidth="1"/>
    <col min="3" max="3" width="16.7109375" customWidth="1"/>
    <col min="4" max="4" width="12.5703125" customWidth="1"/>
    <col min="5" max="5" width="13" customWidth="1"/>
    <col min="6" max="6" width="14.7109375" customWidth="1"/>
    <col min="7" max="7" width="13.5703125" customWidth="1"/>
    <col min="8" max="8" width="15.5703125" customWidth="1"/>
  </cols>
  <sheetData>
    <row r="1" spans="1:8" ht="18">
      <c r="A1" s="772" t="s">
        <v>0</v>
      </c>
      <c r="B1" s="772"/>
      <c r="C1" s="772"/>
      <c r="D1" s="772"/>
      <c r="E1" s="772"/>
      <c r="F1" s="772"/>
      <c r="G1" s="772"/>
      <c r="H1" s="224" t="s">
        <v>509</v>
      </c>
    </row>
    <row r="2" spans="1:8" ht="21">
      <c r="A2" s="773" t="s">
        <v>734</v>
      </c>
      <c r="B2" s="773"/>
      <c r="C2" s="773"/>
      <c r="D2" s="773"/>
      <c r="E2" s="773"/>
      <c r="F2" s="773"/>
      <c r="G2" s="773"/>
    </row>
    <row r="3" spans="1:8" ht="15">
      <c r="A3" s="189"/>
      <c r="B3" s="189"/>
      <c r="C3" s="189"/>
      <c r="D3" s="189"/>
      <c r="E3" s="189"/>
      <c r="F3" s="189"/>
      <c r="G3" s="189"/>
    </row>
    <row r="4" spans="1:8" ht="18">
      <c r="A4" s="772" t="s">
        <v>508</v>
      </c>
      <c r="B4" s="772"/>
      <c r="C4" s="772"/>
      <c r="D4" s="772"/>
      <c r="E4" s="772"/>
      <c r="F4" s="772"/>
      <c r="G4" s="772"/>
    </row>
    <row r="5" spans="1:8" ht="15">
      <c r="A5" s="190" t="s">
        <v>935</v>
      </c>
      <c r="B5" s="190"/>
      <c r="C5" s="190"/>
      <c r="D5" s="190"/>
      <c r="E5" s="190"/>
      <c r="F5" s="190"/>
      <c r="G5" s="854" t="s">
        <v>1132</v>
      </c>
      <c r="H5" s="854"/>
    </row>
    <row r="6" spans="1:8" ht="21.75" customHeight="1">
      <c r="A6" s="856" t="s">
        <v>2</v>
      </c>
      <c r="B6" s="856" t="s">
        <v>488</v>
      </c>
      <c r="C6" s="688" t="s">
        <v>31</v>
      </c>
      <c r="D6" s="688" t="s">
        <v>493</v>
      </c>
      <c r="E6" s="688"/>
      <c r="F6" s="671" t="s">
        <v>494</v>
      </c>
      <c r="G6" s="671"/>
      <c r="H6" s="856" t="s">
        <v>216</v>
      </c>
    </row>
    <row r="7" spans="1:8" ht="25.5" customHeight="1">
      <c r="A7" s="857"/>
      <c r="B7" s="857"/>
      <c r="C7" s="688"/>
      <c r="D7" s="5" t="s">
        <v>489</v>
      </c>
      <c r="E7" s="5" t="s">
        <v>490</v>
      </c>
      <c r="F7" s="65" t="s">
        <v>491</v>
      </c>
      <c r="G7" s="5" t="s">
        <v>492</v>
      </c>
      <c r="H7" s="857"/>
    </row>
    <row r="8" spans="1:8" ht="15">
      <c r="A8" s="193" t="s">
        <v>250</v>
      </c>
      <c r="B8" s="193" t="s">
        <v>251</v>
      </c>
      <c r="C8" s="193" t="s">
        <v>252</v>
      </c>
      <c r="D8" s="193" t="s">
        <v>253</v>
      </c>
      <c r="E8" s="193" t="s">
        <v>254</v>
      </c>
      <c r="F8" s="193" t="s">
        <v>255</v>
      </c>
      <c r="G8" s="193" t="s">
        <v>256</v>
      </c>
      <c r="H8" s="193">
        <v>8</v>
      </c>
    </row>
    <row r="9" spans="1:8" ht="15" customHeight="1">
      <c r="A9" s="343">
        <v>1</v>
      </c>
      <c r="B9" s="146" t="s">
        <v>1029</v>
      </c>
      <c r="C9" s="146" t="s">
        <v>890</v>
      </c>
      <c r="D9" s="478">
        <v>5</v>
      </c>
      <c r="E9" s="478">
        <v>5</v>
      </c>
      <c r="F9" s="478">
        <v>5</v>
      </c>
      <c r="G9" s="478"/>
      <c r="H9" s="478" t="s">
        <v>1030</v>
      </c>
    </row>
    <row r="10" spans="1:8" ht="15" customHeight="1">
      <c r="A10" s="343">
        <v>2</v>
      </c>
      <c r="B10" s="146" t="s">
        <v>1029</v>
      </c>
      <c r="C10" s="146" t="s">
        <v>891</v>
      </c>
      <c r="D10" s="478">
        <v>5</v>
      </c>
      <c r="E10" s="478">
        <v>5</v>
      </c>
      <c r="F10" s="478">
        <v>5</v>
      </c>
      <c r="G10" s="478"/>
      <c r="H10" s="478" t="s">
        <v>1030</v>
      </c>
    </row>
    <row r="11" spans="1:8" ht="15" customHeight="1">
      <c r="A11" s="343">
        <v>3</v>
      </c>
      <c r="B11" s="146" t="s">
        <v>1029</v>
      </c>
      <c r="C11" s="146" t="s">
        <v>892</v>
      </c>
      <c r="D11" s="478">
        <v>5</v>
      </c>
      <c r="E11" s="478">
        <v>5</v>
      </c>
      <c r="F11" s="478">
        <v>5</v>
      </c>
      <c r="G11" s="478"/>
      <c r="H11" s="478" t="s">
        <v>1030</v>
      </c>
    </row>
    <row r="12" spans="1:8" ht="15" customHeight="1">
      <c r="A12" s="343">
        <v>4</v>
      </c>
      <c r="B12" s="146" t="s">
        <v>1029</v>
      </c>
      <c r="C12" s="146" t="s">
        <v>893</v>
      </c>
      <c r="D12" s="478">
        <v>5</v>
      </c>
      <c r="E12" s="478">
        <v>5</v>
      </c>
      <c r="F12" s="478">
        <v>5</v>
      </c>
      <c r="G12" s="478"/>
      <c r="H12" s="478" t="s">
        <v>1030</v>
      </c>
    </row>
    <row r="13" spans="1:8" ht="15" customHeight="1">
      <c r="A13" s="343">
        <v>5</v>
      </c>
      <c r="B13" s="146" t="s">
        <v>1029</v>
      </c>
      <c r="C13" s="146" t="s">
        <v>894</v>
      </c>
      <c r="D13" s="478">
        <v>5</v>
      </c>
      <c r="E13" s="478">
        <v>5</v>
      </c>
      <c r="F13" s="478">
        <v>5</v>
      </c>
      <c r="G13" s="478"/>
      <c r="H13" s="478" t="s">
        <v>1030</v>
      </c>
    </row>
    <row r="14" spans="1:8" ht="15" customHeight="1">
      <c r="A14" s="343">
        <v>6</v>
      </c>
      <c r="B14" s="146" t="s">
        <v>1029</v>
      </c>
      <c r="C14" s="146" t="s">
        <v>895</v>
      </c>
      <c r="D14" s="478">
        <v>5</v>
      </c>
      <c r="E14" s="478">
        <v>5</v>
      </c>
      <c r="F14" s="478">
        <v>5</v>
      </c>
      <c r="G14" s="478"/>
      <c r="H14" s="478" t="s">
        <v>1030</v>
      </c>
    </row>
    <row r="15" spans="1:8" ht="15" customHeight="1">
      <c r="A15" s="343">
        <v>7</v>
      </c>
      <c r="B15" s="146" t="s">
        <v>1029</v>
      </c>
      <c r="C15" s="146" t="s">
        <v>896</v>
      </c>
      <c r="D15" s="478">
        <v>5</v>
      </c>
      <c r="E15" s="478">
        <v>5</v>
      </c>
      <c r="F15" s="478">
        <v>5</v>
      </c>
      <c r="G15" s="478"/>
      <c r="H15" s="478" t="s">
        <v>1030</v>
      </c>
    </row>
    <row r="16" spans="1:8" ht="15" customHeight="1">
      <c r="A16" s="343">
        <v>8</v>
      </c>
      <c r="B16" s="146" t="s">
        <v>1029</v>
      </c>
      <c r="C16" s="146" t="s">
        <v>897</v>
      </c>
      <c r="D16" s="478">
        <v>5</v>
      </c>
      <c r="E16" s="478">
        <v>5</v>
      </c>
      <c r="F16" s="478">
        <v>5</v>
      </c>
      <c r="G16" s="478"/>
      <c r="H16" s="478" t="s">
        <v>1030</v>
      </c>
    </row>
    <row r="17" spans="1:8" ht="15" customHeight="1">
      <c r="A17" s="343">
        <v>9</v>
      </c>
      <c r="B17" s="146" t="s">
        <v>1029</v>
      </c>
      <c r="C17" s="146" t="s">
        <v>898</v>
      </c>
      <c r="D17" s="478">
        <v>5</v>
      </c>
      <c r="E17" s="478">
        <v>5</v>
      </c>
      <c r="F17" s="478">
        <v>5</v>
      </c>
      <c r="G17" s="478"/>
      <c r="H17" s="478" t="s">
        <v>1030</v>
      </c>
    </row>
    <row r="18" spans="1:8" ht="15" customHeight="1">
      <c r="A18" s="343">
        <v>10</v>
      </c>
      <c r="B18" s="146" t="s">
        <v>1029</v>
      </c>
      <c r="C18" s="146" t="s">
        <v>899</v>
      </c>
      <c r="D18" s="478">
        <v>5</v>
      </c>
      <c r="E18" s="478">
        <v>5</v>
      </c>
      <c r="F18" s="478">
        <v>5</v>
      </c>
      <c r="G18" s="478"/>
      <c r="H18" s="478" t="s">
        <v>1030</v>
      </c>
    </row>
    <row r="19" spans="1:8" ht="15" customHeight="1">
      <c r="A19" s="343">
        <v>11</v>
      </c>
      <c r="B19" s="146" t="s">
        <v>1029</v>
      </c>
      <c r="C19" s="146" t="s">
        <v>900</v>
      </c>
      <c r="D19" s="478">
        <v>5</v>
      </c>
      <c r="E19" s="478">
        <v>5</v>
      </c>
      <c r="F19" s="478">
        <v>5</v>
      </c>
      <c r="G19" s="478"/>
      <c r="H19" s="478" t="s">
        <v>1030</v>
      </c>
    </row>
    <row r="20" spans="1:8" ht="15" customHeight="1">
      <c r="A20" s="343">
        <v>12</v>
      </c>
      <c r="B20" s="146" t="s">
        <v>1029</v>
      </c>
      <c r="C20" s="146" t="s">
        <v>901</v>
      </c>
      <c r="D20" s="478">
        <v>5</v>
      </c>
      <c r="E20" s="478">
        <v>5</v>
      </c>
      <c r="F20" s="478">
        <v>5</v>
      </c>
      <c r="G20" s="478"/>
      <c r="H20" s="478" t="s">
        <v>1030</v>
      </c>
    </row>
    <row r="21" spans="1:8" ht="15" customHeight="1">
      <c r="A21" s="343">
        <v>13</v>
      </c>
      <c r="B21" s="146" t="s">
        <v>1029</v>
      </c>
      <c r="C21" s="146" t="s">
        <v>902</v>
      </c>
      <c r="D21" s="478">
        <v>5</v>
      </c>
      <c r="E21" s="478">
        <v>5</v>
      </c>
      <c r="F21" s="478">
        <v>5</v>
      </c>
      <c r="G21" s="478"/>
      <c r="H21" s="478" t="s">
        <v>1030</v>
      </c>
    </row>
    <row r="22" spans="1:8" ht="15" customHeight="1">
      <c r="A22" s="343">
        <v>14</v>
      </c>
      <c r="B22" s="146" t="s">
        <v>1029</v>
      </c>
      <c r="C22" s="146" t="s">
        <v>903</v>
      </c>
      <c r="D22" s="478">
        <v>5</v>
      </c>
      <c r="E22" s="478">
        <v>5</v>
      </c>
      <c r="F22" s="478">
        <v>5</v>
      </c>
      <c r="G22" s="478"/>
      <c r="H22" s="478" t="s">
        <v>1030</v>
      </c>
    </row>
    <row r="23" spans="1:8" ht="15" customHeight="1">
      <c r="A23" s="343">
        <v>15</v>
      </c>
      <c r="B23" s="146" t="s">
        <v>1029</v>
      </c>
      <c r="C23" s="146" t="s">
        <v>904</v>
      </c>
      <c r="D23" s="478">
        <v>5</v>
      </c>
      <c r="E23" s="478">
        <v>5</v>
      </c>
      <c r="F23" s="478">
        <v>5</v>
      </c>
      <c r="G23" s="478"/>
      <c r="H23" s="478" t="s">
        <v>1030</v>
      </c>
    </row>
    <row r="24" spans="1:8" ht="15" customHeight="1">
      <c r="A24" s="343">
        <v>16</v>
      </c>
      <c r="B24" s="146" t="s">
        <v>1029</v>
      </c>
      <c r="C24" s="146" t="s">
        <v>905</v>
      </c>
      <c r="D24" s="478">
        <v>5</v>
      </c>
      <c r="E24" s="478">
        <v>5</v>
      </c>
      <c r="F24" s="478">
        <v>5</v>
      </c>
      <c r="G24" s="478"/>
      <c r="H24" s="478" t="s">
        <v>1030</v>
      </c>
    </row>
    <row r="25" spans="1:8" ht="15" customHeight="1">
      <c r="A25" s="343">
        <v>17</v>
      </c>
      <c r="B25" s="146" t="s">
        <v>1029</v>
      </c>
      <c r="C25" s="146" t="s">
        <v>906</v>
      </c>
      <c r="D25" s="478">
        <v>5</v>
      </c>
      <c r="E25" s="478">
        <v>5</v>
      </c>
      <c r="F25" s="478">
        <v>5</v>
      </c>
      <c r="G25" s="478"/>
      <c r="H25" s="478" t="s">
        <v>1030</v>
      </c>
    </row>
    <row r="26" spans="1:8" ht="15" customHeight="1">
      <c r="A26" s="343">
        <v>18</v>
      </c>
      <c r="B26" s="146" t="s">
        <v>1029</v>
      </c>
      <c r="C26" s="146" t="s">
        <v>907</v>
      </c>
      <c r="D26" s="478">
        <v>5</v>
      </c>
      <c r="E26" s="478">
        <v>5</v>
      </c>
      <c r="F26" s="478">
        <v>5</v>
      </c>
      <c r="G26" s="478"/>
      <c r="H26" s="478" t="s">
        <v>1030</v>
      </c>
    </row>
    <row r="27" spans="1:8" ht="15" customHeight="1">
      <c r="A27" s="343">
        <v>19</v>
      </c>
      <c r="B27" s="146" t="s">
        <v>1029</v>
      </c>
      <c r="C27" s="146" t="s">
        <v>908</v>
      </c>
      <c r="D27" s="478">
        <v>5</v>
      </c>
      <c r="E27" s="478">
        <v>5</v>
      </c>
      <c r="F27" s="478">
        <v>5</v>
      </c>
      <c r="G27" s="478"/>
      <c r="H27" s="478" t="s">
        <v>1030</v>
      </c>
    </row>
    <row r="28" spans="1:8" ht="15" customHeight="1">
      <c r="A28" s="343">
        <v>20</v>
      </c>
      <c r="B28" s="146" t="s">
        <v>1029</v>
      </c>
      <c r="C28" s="146" t="s">
        <v>909</v>
      </c>
      <c r="D28" s="478">
        <v>5</v>
      </c>
      <c r="E28" s="478">
        <v>5</v>
      </c>
      <c r="F28" s="478">
        <v>5</v>
      </c>
      <c r="G28" s="478"/>
      <c r="H28" s="478" t="s">
        <v>1030</v>
      </c>
    </row>
    <row r="29" spans="1:8" ht="15" customHeight="1">
      <c r="A29" s="343">
        <v>21</v>
      </c>
      <c r="B29" s="146" t="s">
        <v>1029</v>
      </c>
      <c r="C29" s="146" t="s">
        <v>910</v>
      </c>
      <c r="D29" s="478">
        <v>5</v>
      </c>
      <c r="E29" s="478">
        <v>5</v>
      </c>
      <c r="F29" s="478">
        <v>5</v>
      </c>
      <c r="G29" s="478"/>
      <c r="H29" s="478" t="s">
        <v>1030</v>
      </c>
    </row>
    <row r="30" spans="1:8" ht="15" customHeight="1">
      <c r="A30" s="343">
        <v>22</v>
      </c>
      <c r="B30" s="146" t="s">
        <v>1029</v>
      </c>
      <c r="C30" s="146" t="s">
        <v>911</v>
      </c>
      <c r="D30" s="478">
        <v>5</v>
      </c>
      <c r="E30" s="478">
        <v>5</v>
      </c>
      <c r="F30" s="478">
        <v>5</v>
      </c>
      <c r="G30" s="478"/>
      <c r="H30" s="478" t="s">
        <v>1030</v>
      </c>
    </row>
    <row r="31" spans="1:8" ht="15" customHeight="1">
      <c r="A31" s="343">
        <v>23</v>
      </c>
      <c r="B31" s="146" t="s">
        <v>1029</v>
      </c>
      <c r="C31" s="146" t="s">
        <v>912</v>
      </c>
      <c r="D31" s="478">
        <v>5</v>
      </c>
      <c r="E31" s="478">
        <v>5</v>
      </c>
      <c r="F31" s="478">
        <v>5</v>
      </c>
      <c r="G31" s="478"/>
      <c r="H31" s="478" t="s">
        <v>1030</v>
      </c>
    </row>
    <row r="32" spans="1:8" ht="15" customHeight="1">
      <c r="A32" s="343">
        <v>24</v>
      </c>
      <c r="B32" s="146" t="s">
        <v>1029</v>
      </c>
      <c r="C32" s="146" t="s">
        <v>913</v>
      </c>
      <c r="D32" s="478">
        <v>5</v>
      </c>
      <c r="E32" s="478">
        <v>5</v>
      </c>
      <c r="F32" s="478">
        <v>5</v>
      </c>
      <c r="G32" s="478"/>
      <c r="H32" s="478" t="s">
        <v>1030</v>
      </c>
    </row>
    <row r="33" spans="1:8" ht="15" customHeight="1">
      <c r="A33" s="343">
        <v>25</v>
      </c>
      <c r="B33" s="146" t="s">
        <v>1029</v>
      </c>
      <c r="C33" s="146" t="s">
        <v>914</v>
      </c>
      <c r="D33" s="478">
        <v>5</v>
      </c>
      <c r="E33" s="478">
        <v>5</v>
      </c>
      <c r="F33" s="478">
        <v>5</v>
      </c>
      <c r="G33" s="478"/>
      <c r="H33" s="478" t="s">
        <v>1030</v>
      </c>
    </row>
    <row r="34" spans="1:8" ht="15" customHeight="1">
      <c r="A34" s="343">
        <v>26</v>
      </c>
      <c r="B34" s="146" t="s">
        <v>1029</v>
      </c>
      <c r="C34" s="146" t="s">
        <v>915</v>
      </c>
      <c r="D34" s="478">
        <v>5</v>
      </c>
      <c r="E34" s="478">
        <v>5</v>
      </c>
      <c r="F34" s="478">
        <v>5</v>
      </c>
      <c r="G34" s="478"/>
      <c r="H34" s="478" t="s">
        <v>1030</v>
      </c>
    </row>
    <row r="35" spans="1:8" ht="15" customHeight="1">
      <c r="A35" s="343">
        <v>27</v>
      </c>
      <c r="B35" s="146" t="s">
        <v>1029</v>
      </c>
      <c r="C35" s="146" t="s">
        <v>916</v>
      </c>
      <c r="D35" s="478">
        <v>5</v>
      </c>
      <c r="E35" s="478">
        <v>5</v>
      </c>
      <c r="F35" s="478">
        <v>5</v>
      </c>
      <c r="G35" s="478"/>
      <c r="H35" s="478" t="s">
        <v>1030</v>
      </c>
    </row>
    <row r="36" spans="1:8" ht="15" customHeight="1">
      <c r="A36" s="343">
        <v>28</v>
      </c>
      <c r="B36" s="146" t="s">
        <v>1029</v>
      </c>
      <c r="C36" s="146" t="s">
        <v>917</v>
      </c>
      <c r="D36" s="478">
        <v>5</v>
      </c>
      <c r="E36" s="478">
        <v>5</v>
      </c>
      <c r="F36" s="478">
        <v>5</v>
      </c>
      <c r="G36" s="478"/>
      <c r="H36" s="478" t="s">
        <v>1030</v>
      </c>
    </row>
    <row r="37" spans="1:8" ht="15" customHeight="1">
      <c r="A37" s="335">
        <v>29</v>
      </c>
      <c r="B37" s="330" t="s">
        <v>1029</v>
      </c>
      <c r="C37" s="330" t="s">
        <v>918</v>
      </c>
      <c r="D37" s="478">
        <v>5</v>
      </c>
      <c r="E37" s="478">
        <v>5</v>
      </c>
      <c r="F37" s="478">
        <v>5</v>
      </c>
      <c r="G37" s="478"/>
      <c r="H37" s="478" t="s">
        <v>1030</v>
      </c>
    </row>
    <row r="38" spans="1:8" ht="15" customHeight="1">
      <c r="A38" s="335">
        <v>30</v>
      </c>
      <c r="B38" s="330" t="s">
        <v>1029</v>
      </c>
      <c r="C38" s="330" t="s">
        <v>919</v>
      </c>
      <c r="D38" s="478">
        <v>5</v>
      </c>
      <c r="E38" s="478">
        <v>5</v>
      </c>
      <c r="F38" s="478">
        <v>5</v>
      </c>
      <c r="G38" s="478"/>
      <c r="H38" s="478" t="s">
        <v>1030</v>
      </c>
    </row>
    <row r="39" spans="1:8" ht="15" customHeight="1">
      <c r="A39" s="335">
        <v>31</v>
      </c>
      <c r="B39" s="330" t="s">
        <v>1029</v>
      </c>
      <c r="C39" s="330" t="s">
        <v>920</v>
      </c>
      <c r="D39" s="478">
        <v>5</v>
      </c>
      <c r="E39" s="478">
        <v>5</v>
      </c>
      <c r="F39" s="478">
        <v>5</v>
      </c>
      <c r="G39" s="478"/>
      <c r="H39" s="478" t="s">
        <v>1030</v>
      </c>
    </row>
    <row r="40" spans="1:8" ht="15" customHeight="1">
      <c r="A40" s="335">
        <v>32</v>
      </c>
      <c r="B40" s="330" t="s">
        <v>1029</v>
      </c>
      <c r="C40" s="330" t="s">
        <v>921</v>
      </c>
      <c r="D40" s="478">
        <v>5</v>
      </c>
      <c r="E40" s="478">
        <v>5</v>
      </c>
      <c r="F40" s="478">
        <v>5</v>
      </c>
      <c r="G40" s="478"/>
      <c r="H40" s="478" t="s">
        <v>1030</v>
      </c>
    </row>
    <row r="41" spans="1:8" ht="15" customHeight="1">
      <c r="A41" s="335">
        <v>33</v>
      </c>
      <c r="B41" s="330" t="s">
        <v>1029</v>
      </c>
      <c r="C41" s="330" t="s">
        <v>922</v>
      </c>
      <c r="D41" s="478">
        <v>5</v>
      </c>
      <c r="E41" s="478">
        <v>5</v>
      </c>
      <c r="F41" s="478">
        <v>5</v>
      </c>
      <c r="G41" s="478"/>
      <c r="H41" s="478" t="s">
        <v>1030</v>
      </c>
    </row>
    <row r="42" spans="1:8" ht="15" customHeight="1">
      <c r="A42" s="335">
        <v>34</v>
      </c>
      <c r="B42" s="330" t="s">
        <v>1029</v>
      </c>
      <c r="C42" s="330" t="s">
        <v>923</v>
      </c>
      <c r="D42" s="478">
        <v>5</v>
      </c>
      <c r="E42" s="478">
        <v>5</v>
      </c>
      <c r="F42" s="478">
        <v>5</v>
      </c>
      <c r="G42" s="478"/>
      <c r="H42" s="478" t="s">
        <v>1030</v>
      </c>
    </row>
    <row r="43" spans="1:8" ht="15" customHeight="1">
      <c r="A43" s="335">
        <v>35</v>
      </c>
      <c r="B43" s="330" t="s">
        <v>1029</v>
      </c>
      <c r="C43" s="330" t="s">
        <v>924</v>
      </c>
      <c r="D43" s="478">
        <v>5</v>
      </c>
      <c r="E43" s="478">
        <v>5</v>
      </c>
      <c r="F43" s="478">
        <v>5</v>
      </c>
      <c r="G43" s="478"/>
      <c r="H43" s="478" t="s">
        <v>1030</v>
      </c>
    </row>
    <row r="44" spans="1:8" ht="15" customHeight="1">
      <c r="A44" s="335">
        <v>36</v>
      </c>
      <c r="B44" s="330" t="s">
        <v>1029</v>
      </c>
      <c r="C44" s="330" t="s">
        <v>925</v>
      </c>
      <c r="D44" s="478">
        <v>5</v>
      </c>
      <c r="E44" s="478">
        <v>5</v>
      </c>
      <c r="F44" s="478">
        <v>5</v>
      </c>
      <c r="G44" s="478"/>
      <c r="H44" s="478" t="s">
        <v>1030</v>
      </c>
    </row>
    <row r="45" spans="1:8" ht="15" customHeight="1">
      <c r="A45" s="335">
        <v>37</v>
      </c>
      <c r="B45" s="330" t="s">
        <v>1029</v>
      </c>
      <c r="C45" s="330" t="s">
        <v>926</v>
      </c>
      <c r="D45" s="478">
        <v>5</v>
      </c>
      <c r="E45" s="478">
        <v>5</v>
      </c>
      <c r="F45" s="478">
        <v>5</v>
      </c>
      <c r="G45" s="478"/>
      <c r="H45" s="478" t="s">
        <v>1030</v>
      </c>
    </row>
    <row r="46" spans="1:8" ht="15" customHeight="1">
      <c r="A46" s="335">
        <v>38</v>
      </c>
      <c r="B46" s="330" t="s">
        <v>1029</v>
      </c>
      <c r="C46" s="330" t="s">
        <v>927</v>
      </c>
      <c r="D46" s="478">
        <v>5</v>
      </c>
      <c r="E46" s="478">
        <v>5</v>
      </c>
      <c r="F46" s="478">
        <v>5</v>
      </c>
      <c r="G46" s="478"/>
      <c r="H46" s="478" t="s">
        <v>1030</v>
      </c>
    </row>
    <row r="47" spans="1:8">
      <c r="A47" s="668" t="s">
        <v>14</v>
      </c>
      <c r="B47" s="669"/>
      <c r="C47" s="9"/>
      <c r="D47" s="375">
        <f>SUM(D9:D46)</f>
        <v>190</v>
      </c>
      <c r="E47" s="375">
        <f>SUM(E9:E46)</f>
        <v>190</v>
      </c>
      <c r="F47" s="375">
        <f>SUM(F9:F46)</f>
        <v>190</v>
      </c>
      <c r="G47" s="375"/>
      <c r="H47" s="375"/>
    </row>
    <row r="51" spans="6:8">
      <c r="F51" s="719" t="s">
        <v>885</v>
      </c>
      <c r="G51" s="719"/>
      <c r="H51" s="719"/>
    </row>
    <row r="52" spans="6:8">
      <c r="F52" s="719"/>
      <c r="G52" s="719"/>
      <c r="H52" s="719"/>
    </row>
    <row r="53" spans="6:8">
      <c r="F53" s="719"/>
      <c r="G53" s="719"/>
      <c r="H53" s="719"/>
    </row>
    <row r="54" spans="6:8">
      <c r="F54" s="719"/>
      <c r="G54" s="719"/>
      <c r="H54" s="719"/>
    </row>
    <row r="55" spans="6:8">
      <c r="F55" s="719"/>
      <c r="G55" s="719"/>
      <c r="H55" s="719"/>
    </row>
  </sheetData>
  <mergeCells count="12">
    <mergeCell ref="F51:H55"/>
    <mergeCell ref="A1:G1"/>
    <mergeCell ref="A2:G2"/>
    <mergeCell ref="A4:G4"/>
    <mergeCell ref="A6:A7"/>
    <mergeCell ref="B6:B7"/>
    <mergeCell ref="G5:H5"/>
    <mergeCell ref="C6:C7"/>
    <mergeCell ref="F6:G6"/>
    <mergeCell ref="D6:E6"/>
    <mergeCell ref="H6:H7"/>
    <mergeCell ref="A47:B47"/>
  </mergeCells>
  <printOptions horizontalCentered="1"/>
  <pageMargins left="0.70866141732283472" right="0.70866141732283472" top="0.23622047244094491" bottom="0"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sheetPr codeName="Sheet43">
    <tabColor theme="4" tint="0.39997558519241921"/>
    <pageSetUpPr fitToPage="1"/>
  </sheetPr>
  <dimension ref="A1:L56"/>
  <sheetViews>
    <sheetView zoomScale="85" zoomScaleNormal="85" zoomScaleSheetLayoutView="84" workbookViewId="0">
      <selection activeCell="Q15" sqref="Q15"/>
    </sheetView>
  </sheetViews>
  <sheetFormatPr defaultRowHeight="12.75"/>
  <cols>
    <col min="1" max="1" width="6.42578125" customWidth="1"/>
    <col min="2" max="2" width="15.4257812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2" ht="18">
      <c r="A1" s="772" t="s">
        <v>0</v>
      </c>
      <c r="B1" s="772"/>
      <c r="C1" s="772"/>
      <c r="D1" s="772"/>
      <c r="E1" s="772"/>
      <c r="F1" s="772"/>
      <c r="G1" s="772"/>
      <c r="H1" s="772"/>
      <c r="I1" s="772"/>
      <c r="J1" s="772"/>
      <c r="K1" s="772"/>
      <c r="L1" s="224" t="s">
        <v>511</v>
      </c>
    </row>
    <row r="2" spans="1:12" ht="21">
      <c r="A2" s="773" t="s">
        <v>734</v>
      </c>
      <c r="B2" s="773"/>
      <c r="C2" s="773"/>
      <c r="D2" s="773"/>
      <c r="E2" s="773"/>
      <c r="F2" s="773"/>
      <c r="G2" s="773"/>
      <c r="H2" s="773"/>
      <c r="I2" s="773"/>
      <c r="J2" s="773"/>
      <c r="K2" s="773"/>
    </row>
    <row r="3" spans="1:12" ht="15">
      <c r="A3" s="189"/>
      <c r="B3" s="189"/>
      <c r="C3" s="189"/>
      <c r="D3" s="189"/>
      <c r="E3" s="189"/>
      <c r="F3" s="189"/>
      <c r="G3" s="189"/>
      <c r="H3" s="189"/>
      <c r="I3" s="189"/>
      <c r="J3" s="189"/>
      <c r="K3" s="189"/>
    </row>
    <row r="4" spans="1:12" ht="18">
      <c r="A4" s="772" t="s">
        <v>510</v>
      </c>
      <c r="B4" s="772"/>
      <c r="C4" s="772"/>
      <c r="D4" s="772"/>
      <c r="E4" s="772"/>
      <c r="F4" s="772"/>
      <c r="G4" s="772"/>
      <c r="H4" s="772"/>
      <c r="I4" s="772"/>
      <c r="J4" s="772"/>
      <c r="K4" s="772"/>
    </row>
    <row r="5" spans="1:12" ht="15">
      <c r="A5" s="190" t="s">
        <v>935</v>
      </c>
      <c r="B5" s="190"/>
      <c r="C5" s="190"/>
      <c r="D5" s="190"/>
      <c r="E5" s="190"/>
      <c r="F5" s="190"/>
      <c r="G5" s="190"/>
      <c r="H5" s="190"/>
      <c r="I5" s="190"/>
      <c r="J5" s="855" t="s">
        <v>1132</v>
      </c>
      <c r="K5" s="855"/>
      <c r="L5" s="855"/>
    </row>
    <row r="6" spans="1:12" ht="21.75" customHeight="1">
      <c r="A6" s="856" t="s">
        <v>2</v>
      </c>
      <c r="B6" s="856" t="s">
        <v>31</v>
      </c>
      <c r="C6" s="670" t="s">
        <v>453</v>
      </c>
      <c r="D6" s="671"/>
      <c r="E6" s="672"/>
      <c r="F6" s="670" t="s">
        <v>459</v>
      </c>
      <c r="G6" s="671"/>
      <c r="H6" s="671"/>
      <c r="I6" s="672"/>
      <c r="J6" s="688" t="s">
        <v>461</v>
      </c>
      <c r="K6" s="688"/>
      <c r="L6" s="688"/>
    </row>
    <row r="7" spans="1:12" ht="29.25" customHeight="1">
      <c r="A7" s="857"/>
      <c r="B7" s="857"/>
      <c r="C7" s="217" t="s">
        <v>206</v>
      </c>
      <c r="D7" s="217" t="s">
        <v>455</v>
      </c>
      <c r="E7" s="217" t="s">
        <v>460</v>
      </c>
      <c r="F7" s="217" t="s">
        <v>206</v>
      </c>
      <c r="G7" s="217" t="s">
        <v>454</v>
      </c>
      <c r="H7" s="217" t="s">
        <v>456</v>
      </c>
      <c r="I7" s="217" t="s">
        <v>460</v>
      </c>
      <c r="J7" s="5" t="s">
        <v>457</v>
      </c>
      <c r="K7" s="5" t="s">
        <v>458</v>
      </c>
      <c r="L7" s="217" t="s">
        <v>460</v>
      </c>
    </row>
    <row r="8" spans="1:12" ht="15">
      <c r="A8" s="193" t="s">
        <v>250</v>
      </c>
      <c r="B8" s="193" t="s">
        <v>251</v>
      </c>
      <c r="C8" s="193" t="s">
        <v>252</v>
      </c>
      <c r="D8" s="193" t="s">
        <v>253</v>
      </c>
      <c r="E8" s="193" t="s">
        <v>254</v>
      </c>
      <c r="F8" s="193" t="s">
        <v>255</v>
      </c>
      <c r="G8" s="193" t="s">
        <v>256</v>
      </c>
      <c r="H8" s="193" t="s">
        <v>257</v>
      </c>
      <c r="I8" s="193" t="s">
        <v>275</v>
      </c>
      <c r="J8" s="193" t="s">
        <v>276</v>
      </c>
      <c r="K8" s="193" t="s">
        <v>277</v>
      </c>
      <c r="L8" s="193" t="s">
        <v>305</v>
      </c>
    </row>
    <row r="9" spans="1:12" ht="15">
      <c r="A9" s="343">
        <v>1</v>
      </c>
      <c r="B9" s="146" t="s">
        <v>890</v>
      </c>
      <c r="C9" s="478">
        <v>0</v>
      </c>
      <c r="D9" s="478">
        <v>0</v>
      </c>
      <c r="E9" s="478">
        <v>0</v>
      </c>
      <c r="F9" s="478">
        <v>0</v>
      </c>
      <c r="G9" s="478">
        <v>0</v>
      </c>
      <c r="H9" s="478">
        <v>0</v>
      </c>
      <c r="I9" s="478">
        <v>0</v>
      </c>
      <c r="J9" s="478">
        <v>0</v>
      </c>
      <c r="K9" s="478">
        <v>0</v>
      </c>
      <c r="L9" s="478">
        <v>0</v>
      </c>
    </row>
    <row r="10" spans="1:12" ht="15">
      <c r="A10" s="343">
        <v>2</v>
      </c>
      <c r="B10" s="146" t="s">
        <v>891</v>
      </c>
      <c r="C10" s="478">
        <v>0</v>
      </c>
      <c r="D10" s="478">
        <v>0</v>
      </c>
      <c r="E10" s="478">
        <v>0</v>
      </c>
      <c r="F10" s="478">
        <v>0</v>
      </c>
      <c r="G10" s="478">
        <v>0</v>
      </c>
      <c r="H10" s="478">
        <v>0</v>
      </c>
      <c r="I10" s="478">
        <v>0</v>
      </c>
      <c r="J10" s="478">
        <v>0</v>
      </c>
      <c r="K10" s="478">
        <v>0</v>
      </c>
      <c r="L10" s="478">
        <v>0</v>
      </c>
    </row>
    <row r="11" spans="1:12" ht="15">
      <c r="A11" s="343">
        <v>3</v>
      </c>
      <c r="B11" s="146" t="s">
        <v>892</v>
      </c>
      <c r="C11" s="478">
        <v>0</v>
      </c>
      <c r="D11" s="478">
        <v>0</v>
      </c>
      <c r="E11" s="478">
        <v>0</v>
      </c>
      <c r="F11" s="478">
        <v>0</v>
      </c>
      <c r="G11" s="478">
        <v>0</v>
      </c>
      <c r="H11" s="478">
        <v>0</v>
      </c>
      <c r="I11" s="478">
        <v>0</v>
      </c>
      <c r="J11" s="478">
        <v>0</v>
      </c>
      <c r="K11" s="478">
        <v>0</v>
      </c>
      <c r="L11" s="478">
        <v>0</v>
      </c>
    </row>
    <row r="12" spans="1:12" ht="15">
      <c r="A12" s="343">
        <v>4</v>
      </c>
      <c r="B12" s="146" t="s">
        <v>893</v>
      </c>
      <c r="C12" s="478">
        <v>0</v>
      </c>
      <c r="D12" s="478">
        <v>0</v>
      </c>
      <c r="E12" s="478">
        <v>0</v>
      </c>
      <c r="F12" s="478">
        <v>0</v>
      </c>
      <c r="G12" s="478">
        <v>0</v>
      </c>
      <c r="H12" s="478">
        <v>0</v>
      </c>
      <c r="I12" s="478">
        <v>0</v>
      </c>
      <c r="J12" s="478">
        <v>0</v>
      </c>
      <c r="K12" s="478">
        <v>0</v>
      </c>
      <c r="L12" s="478">
        <v>0</v>
      </c>
    </row>
    <row r="13" spans="1:12" ht="15">
      <c r="A13" s="343">
        <v>5</v>
      </c>
      <c r="B13" s="146" t="s">
        <v>894</v>
      </c>
      <c r="C13" s="478">
        <v>0</v>
      </c>
      <c r="D13" s="478">
        <v>0</v>
      </c>
      <c r="E13" s="478">
        <v>0</v>
      </c>
      <c r="F13" s="478">
        <v>0</v>
      </c>
      <c r="G13" s="478">
        <v>0</v>
      </c>
      <c r="H13" s="478">
        <v>0</v>
      </c>
      <c r="I13" s="478">
        <v>0</v>
      </c>
      <c r="J13" s="478">
        <v>0</v>
      </c>
      <c r="K13" s="478">
        <v>0</v>
      </c>
      <c r="L13" s="478">
        <v>0</v>
      </c>
    </row>
    <row r="14" spans="1:12" ht="15">
      <c r="A14" s="343">
        <v>6</v>
      </c>
      <c r="B14" s="146" t="s">
        <v>895</v>
      </c>
      <c r="C14" s="478">
        <v>0</v>
      </c>
      <c r="D14" s="478">
        <v>0</v>
      </c>
      <c r="E14" s="478">
        <v>0</v>
      </c>
      <c r="F14" s="478">
        <v>0</v>
      </c>
      <c r="G14" s="478">
        <v>0</v>
      </c>
      <c r="H14" s="478">
        <v>0</v>
      </c>
      <c r="I14" s="478">
        <v>0</v>
      </c>
      <c r="J14" s="478">
        <v>0</v>
      </c>
      <c r="K14" s="478">
        <v>0</v>
      </c>
      <c r="L14" s="478">
        <v>0</v>
      </c>
    </row>
    <row r="15" spans="1:12" ht="15">
      <c r="A15" s="343">
        <v>7</v>
      </c>
      <c r="B15" s="146" t="s">
        <v>896</v>
      </c>
      <c r="C15" s="478">
        <v>0</v>
      </c>
      <c r="D15" s="478">
        <v>0</v>
      </c>
      <c r="E15" s="478">
        <v>0</v>
      </c>
      <c r="F15" s="478">
        <v>0</v>
      </c>
      <c r="G15" s="478">
        <v>0</v>
      </c>
      <c r="H15" s="478">
        <v>0</v>
      </c>
      <c r="I15" s="478">
        <v>0</v>
      </c>
      <c r="J15" s="478">
        <v>0</v>
      </c>
      <c r="K15" s="478">
        <v>0</v>
      </c>
      <c r="L15" s="478">
        <v>0</v>
      </c>
    </row>
    <row r="16" spans="1:12" ht="15">
      <c r="A16" s="343">
        <v>8</v>
      </c>
      <c r="B16" s="146" t="s">
        <v>897</v>
      </c>
      <c r="C16" s="478">
        <v>0</v>
      </c>
      <c r="D16" s="478">
        <v>0</v>
      </c>
      <c r="E16" s="478">
        <v>0</v>
      </c>
      <c r="F16" s="478">
        <v>0</v>
      </c>
      <c r="G16" s="478">
        <v>0</v>
      </c>
      <c r="H16" s="478">
        <v>0</v>
      </c>
      <c r="I16" s="478">
        <v>0</v>
      </c>
      <c r="J16" s="478">
        <v>0</v>
      </c>
      <c r="K16" s="478">
        <v>0</v>
      </c>
      <c r="L16" s="478">
        <v>0</v>
      </c>
    </row>
    <row r="17" spans="1:12" ht="15">
      <c r="A17" s="343">
        <v>9</v>
      </c>
      <c r="B17" s="146" t="s">
        <v>898</v>
      </c>
      <c r="C17" s="478">
        <v>0</v>
      </c>
      <c r="D17" s="478">
        <v>0</v>
      </c>
      <c r="E17" s="478">
        <v>0</v>
      </c>
      <c r="F17" s="478">
        <v>0</v>
      </c>
      <c r="G17" s="478">
        <v>0</v>
      </c>
      <c r="H17" s="478">
        <v>0</v>
      </c>
      <c r="I17" s="478">
        <v>0</v>
      </c>
      <c r="J17" s="478">
        <v>0</v>
      </c>
      <c r="K17" s="478">
        <v>0</v>
      </c>
      <c r="L17" s="478">
        <v>0</v>
      </c>
    </row>
    <row r="18" spans="1:12" ht="15">
      <c r="A18" s="343">
        <v>10</v>
      </c>
      <c r="B18" s="146" t="s">
        <v>899</v>
      </c>
      <c r="C18" s="478">
        <v>0</v>
      </c>
      <c r="D18" s="478">
        <v>0</v>
      </c>
      <c r="E18" s="478">
        <v>0</v>
      </c>
      <c r="F18" s="478">
        <v>0</v>
      </c>
      <c r="G18" s="478">
        <v>0</v>
      </c>
      <c r="H18" s="478">
        <v>0</v>
      </c>
      <c r="I18" s="478">
        <v>0</v>
      </c>
      <c r="J18" s="478">
        <v>0</v>
      </c>
      <c r="K18" s="478">
        <v>0</v>
      </c>
      <c r="L18" s="478">
        <v>0</v>
      </c>
    </row>
    <row r="19" spans="1:12" ht="15">
      <c r="A19" s="343">
        <v>11</v>
      </c>
      <c r="B19" s="146" t="s">
        <v>900</v>
      </c>
      <c r="C19" s="478">
        <v>0</v>
      </c>
      <c r="D19" s="478">
        <v>0</v>
      </c>
      <c r="E19" s="478">
        <v>0</v>
      </c>
      <c r="F19" s="478">
        <v>0</v>
      </c>
      <c r="G19" s="478">
        <v>0</v>
      </c>
      <c r="H19" s="478">
        <v>0</v>
      </c>
      <c r="I19" s="478">
        <v>0</v>
      </c>
      <c r="J19" s="478">
        <v>0</v>
      </c>
      <c r="K19" s="478">
        <v>0</v>
      </c>
      <c r="L19" s="478">
        <v>0</v>
      </c>
    </row>
    <row r="20" spans="1:12" ht="15">
      <c r="A20" s="343">
        <v>12</v>
      </c>
      <c r="B20" s="146" t="s">
        <v>901</v>
      </c>
      <c r="C20" s="478">
        <v>0</v>
      </c>
      <c r="D20" s="478">
        <v>0</v>
      </c>
      <c r="E20" s="478">
        <v>0</v>
      </c>
      <c r="F20" s="478">
        <v>0</v>
      </c>
      <c r="G20" s="478">
        <v>0</v>
      </c>
      <c r="H20" s="478">
        <v>0</v>
      </c>
      <c r="I20" s="478">
        <v>0</v>
      </c>
      <c r="J20" s="478">
        <v>0</v>
      </c>
      <c r="K20" s="478">
        <v>0</v>
      </c>
      <c r="L20" s="478">
        <v>0</v>
      </c>
    </row>
    <row r="21" spans="1:12" ht="15">
      <c r="A21" s="343">
        <v>13</v>
      </c>
      <c r="B21" s="146" t="s">
        <v>902</v>
      </c>
      <c r="C21" s="478">
        <v>0</v>
      </c>
      <c r="D21" s="478">
        <v>0</v>
      </c>
      <c r="E21" s="478">
        <v>0</v>
      </c>
      <c r="F21" s="478">
        <v>0</v>
      </c>
      <c r="G21" s="478">
        <v>0</v>
      </c>
      <c r="H21" s="478">
        <v>0</v>
      </c>
      <c r="I21" s="478">
        <v>0</v>
      </c>
      <c r="J21" s="478">
        <v>0</v>
      </c>
      <c r="K21" s="478">
        <v>0</v>
      </c>
      <c r="L21" s="478">
        <v>0</v>
      </c>
    </row>
    <row r="22" spans="1:12" ht="15">
      <c r="A22" s="343">
        <v>14</v>
      </c>
      <c r="B22" s="146" t="s">
        <v>903</v>
      </c>
      <c r="C22" s="478">
        <v>0</v>
      </c>
      <c r="D22" s="478">
        <v>0</v>
      </c>
      <c r="E22" s="478">
        <v>0</v>
      </c>
      <c r="F22" s="478">
        <v>0</v>
      </c>
      <c r="G22" s="478">
        <v>0</v>
      </c>
      <c r="H22" s="478">
        <v>0</v>
      </c>
      <c r="I22" s="478">
        <v>0</v>
      </c>
      <c r="J22" s="478">
        <v>0</v>
      </c>
      <c r="K22" s="478">
        <v>0</v>
      </c>
      <c r="L22" s="478">
        <v>0</v>
      </c>
    </row>
    <row r="23" spans="1:12" ht="15">
      <c r="A23" s="343">
        <v>15</v>
      </c>
      <c r="B23" s="146" t="s">
        <v>904</v>
      </c>
      <c r="C23" s="478">
        <v>0</v>
      </c>
      <c r="D23" s="478">
        <v>0</v>
      </c>
      <c r="E23" s="478">
        <v>0</v>
      </c>
      <c r="F23" s="478">
        <v>0</v>
      </c>
      <c r="G23" s="478">
        <v>0</v>
      </c>
      <c r="H23" s="478">
        <v>0</v>
      </c>
      <c r="I23" s="478">
        <v>0</v>
      </c>
      <c r="J23" s="478">
        <v>0</v>
      </c>
      <c r="K23" s="478">
        <v>0</v>
      </c>
      <c r="L23" s="478">
        <v>0</v>
      </c>
    </row>
    <row r="24" spans="1:12" ht="15">
      <c r="A24" s="343">
        <v>16</v>
      </c>
      <c r="B24" s="146" t="s">
        <v>905</v>
      </c>
      <c r="C24" s="478">
        <v>0</v>
      </c>
      <c r="D24" s="478">
        <v>0</v>
      </c>
      <c r="E24" s="478">
        <v>0</v>
      </c>
      <c r="F24" s="478">
        <v>0</v>
      </c>
      <c r="G24" s="478">
        <v>0</v>
      </c>
      <c r="H24" s="478">
        <v>0</v>
      </c>
      <c r="I24" s="478">
        <v>0</v>
      </c>
      <c r="J24" s="478">
        <v>0</v>
      </c>
      <c r="K24" s="478">
        <v>0</v>
      </c>
      <c r="L24" s="478">
        <v>0</v>
      </c>
    </row>
    <row r="25" spans="1:12" ht="15">
      <c r="A25" s="343">
        <v>17</v>
      </c>
      <c r="B25" s="146" t="s">
        <v>906</v>
      </c>
      <c r="C25" s="478">
        <v>0</v>
      </c>
      <c r="D25" s="478">
        <v>0</v>
      </c>
      <c r="E25" s="478">
        <v>0</v>
      </c>
      <c r="F25" s="478">
        <v>0</v>
      </c>
      <c r="G25" s="478">
        <v>0</v>
      </c>
      <c r="H25" s="478">
        <v>0</v>
      </c>
      <c r="I25" s="478">
        <v>0</v>
      </c>
      <c r="J25" s="478">
        <v>0</v>
      </c>
      <c r="K25" s="478">
        <v>0</v>
      </c>
      <c r="L25" s="478">
        <v>0</v>
      </c>
    </row>
    <row r="26" spans="1:12" ht="15">
      <c r="A26" s="343">
        <v>18</v>
      </c>
      <c r="B26" s="146" t="s">
        <v>907</v>
      </c>
      <c r="C26" s="478">
        <v>0</v>
      </c>
      <c r="D26" s="478">
        <v>0</v>
      </c>
      <c r="E26" s="478">
        <v>0</v>
      </c>
      <c r="F26" s="478">
        <v>0</v>
      </c>
      <c r="G26" s="478">
        <v>0</v>
      </c>
      <c r="H26" s="478">
        <v>0</v>
      </c>
      <c r="I26" s="478">
        <v>0</v>
      </c>
      <c r="J26" s="478">
        <v>0</v>
      </c>
      <c r="K26" s="478">
        <v>0</v>
      </c>
      <c r="L26" s="478">
        <v>0</v>
      </c>
    </row>
    <row r="27" spans="1:12" ht="15">
      <c r="A27" s="343">
        <v>19</v>
      </c>
      <c r="B27" s="146" t="s">
        <v>908</v>
      </c>
      <c r="C27" s="478">
        <v>0</v>
      </c>
      <c r="D27" s="478">
        <v>0</v>
      </c>
      <c r="E27" s="478">
        <v>0</v>
      </c>
      <c r="F27" s="478">
        <v>0</v>
      </c>
      <c r="G27" s="478">
        <v>0</v>
      </c>
      <c r="H27" s="478">
        <v>0</v>
      </c>
      <c r="I27" s="478">
        <v>0</v>
      </c>
      <c r="J27" s="478">
        <v>0</v>
      </c>
      <c r="K27" s="478">
        <v>0</v>
      </c>
      <c r="L27" s="478">
        <v>0</v>
      </c>
    </row>
    <row r="28" spans="1:12" ht="15">
      <c r="A28" s="343">
        <v>20</v>
      </c>
      <c r="B28" s="146" t="s">
        <v>909</v>
      </c>
      <c r="C28" s="478">
        <v>0</v>
      </c>
      <c r="D28" s="478">
        <v>0</v>
      </c>
      <c r="E28" s="478">
        <v>0</v>
      </c>
      <c r="F28" s="478">
        <v>0</v>
      </c>
      <c r="G28" s="478">
        <v>0</v>
      </c>
      <c r="H28" s="478">
        <v>0</v>
      </c>
      <c r="I28" s="478">
        <v>0</v>
      </c>
      <c r="J28" s="478">
        <v>0</v>
      </c>
      <c r="K28" s="478">
        <v>0</v>
      </c>
      <c r="L28" s="478">
        <v>0</v>
      </c>
    </row>
    <row r="29" spans="1:12" ht="15">
      <c r="A29" s="343">
        <v>21</v>
      </c>
      <c r="B29" s="146" t="s">
        <v>910</v>
      </c>
      <c r="C29" s="478">
        <v>0</v>
      </c>
      <c r="D29" s="478">
        <v>0</v>
      </c>
      <c r="E29" s="478">
        <v>0</v>
      </c>
      <c r="F29" s="478">
        <v>0</v>
      </c>
      <c r="G29" s="478">
        <v>0</v>
      </c>
      <c r="H29" s="478">
        <v>0</v>
      </c>
      <c r="I29" s="478">
        <v>0</v>
      </c>
      <c r="J29" s="478">
        <v>0</v>
      </c>
      <c r="K29" s="478">
        <v>0</v>
      </c>
      <c r="L29" s="478">
        <v>0</v>
      </c>
    </row>
    <row r="30" spans="1:12" ht="15">
      <c r="A30" s="343">
        <v>22</v>
      </c>
      <c r="B30" s="146" t="s">
        <v>911</v>
      </c>
      <c r="C30" s="478">
        <v>0</v>
      </c>
      <c r="D30" s="478">
        <v>0</v>
      </c>
      <c r="E30" s="478">
        <v>0</v>
      </c>
      <c r="F30" s="478">
        <v>0</v>
      </c>
      <c r="G30" s="478">
        <v>0</v>
      </c>
      <c r="H30" s="478">
        <v>0</v>
      </c>
      <c r="I30" s="478">
        <v>0</v>
      </c>
      <c r="J30" s="478">
        <v>0</v>
      </c>
      <c r="K30" s="478">
        <v>0</v>
      </c>
      <c r="L30" s="478">
        <v>0</v>
      </c>
    </row>
    <row r="31" spans="1:12" ht="15">
      <c r="A31" s="343">
        <v>23</v>
      </c>
      <c r="B31" s="146" t="s">
        <v>912</v>
      </c>
      <c r="C31" s="478">
        <v>0</v>
      </c>
      <c r="D31" s="478">
        <v>0</v>
      </c>
      <c r="E31" s="478">
        <v>0</v>
      </c>
      <c r="F31" s="478">
        <v>0</v>
      </c>
      <c r="G31" s="478">
        <v>0</v>
      </c>
      <c r="H31" s="478">
        <v>0</v>
      </c>
      <c r="I31" s="478">
        <v>0</v>
      </c>
      <c r="J31" s="478">
        <v>0</v>
      </c>
      <c r="K31" s="478">
        <v>0</v>
      </c>
      <c r="L31" s="478">
        <v>0</v>
      </c>
    </row>
    <row r="32" spans="1:12" ht="15">
      <c r="A32" s="343">
        <v>24</v>
      </c>
      <c r="B32" s="146" t="s">
        <v>913</v>
      </c>
      <c r="C32" s="478">
        <v>0</v>
      </c>
      <c r="D32" s="478">
        <v>0</v>
      </c>
      <c r="E32" s="478">
        <v>0</v>
      </c>
      <c r="F32" s="478">
        <v>0</v>
      </c>
      <c r="G32" s="478">
        <v>0</v>
      </c>
      <c r="H32" s="478">
        <v>0</v>
      </c>
      <c r="I32" s="478">
        <v>0</v>
      </c>
      <c r="J32" s="478">
        <v>0</v>
      </c>
      <c r="K32" s="478">
        <v>0</v>
      </c>
      <c r="L32" s="478">
        <v>0</v>
      </c>
    </row>
    <row r="33" spans="1:12" ht="15">
      <c r="A33" s="343">
        <v>25</v>
      </c>
      <c r="B33" s="146" t="s">
        <v>914</v>
      </c>
      <c r="C33" s="478">
        <v>0</v>
      </c>
      <c r="D33" s="478">
        <v>0</v>
      </c>
      <c r="E33" s="478">
        <v>0</v>
      </c>
      <c r="F33" s="478">
        <v>0</v>
      </c>
      <c r="G33" s="478">
        <v>0</v>
      </c>
      <c r="H33" s="478">
        <v>0</v>
      </c>
      <c r="I33" s="478">
        <v>0</v>
      </c>
      <c r="J33" s="478">
        <v>0</v>
      </c>
      <c r="K33" s="478">
        <v>0</v>
      </c>
      <c r="L33" s="478">
        <v>0</v>
      </c>
    </row>
    <row r="34" spans="1:12" ht="15">
      <c r="A34" s="343">
        <v>26</v>
      </c>
      <c r="B34" s="146" t="s">
        <v>915</v>
      </c>
      <c r="C34" s="478">
        <v>0</v>
      </c>
      <c r="D34" s="478">
        <v>0</v>
      </c>
      <c r="E34" s="478">
        <v>0</v>
      </c>
      <c r="F34" s="478">
        <v>0</v>
      </c>
      <c r="G34" s="478">
        <v>0</v>
      </c>
      <c r="H34" s="478">
        <v>0</v>
      </c>
      <c r="I34" s="478">
        <v>0</v>
      </c>
      <c r="J34" s="478">
        <v>0</v>
      </c>
      <c r="K34" s="478">
        <v>0</v>
      </c>
      <c r="L34" s="478">
        <v>0</v>
      </c>
    </row>
    <row r="35" spans="1:12" ht="15">
      <c r="A35" s="343">
        <v>27</v>
      </c>
      <c r="B35" s="146" t="s">
        <v>916</v>
      </c>
      <c r="C35" s="478">
        <v>0</v>
      </c>
      <c r="D35" s="478">
        <v>0</v>
      </c>
      <c r="E35" s="478">
        <v>0</v>
      </c>
      <c r="F35" s="478">
        <v>0</v>
      </c>
      <c r="G35" s="478">
        <v>0</v>
      </c>
      <c r="H35" s="478">
        <v>0</v>
      </c>
      <c r="I35" s="478">
        <v>0</v>
      </c>
      <c r="J35" s="478">
        <v>0</v>
      </c>
      <c r="K35" s="478">
        <v>0</v>
      </c>
      <c r="L35" s="478">
        <v>0</v>
      </c>
    </row>
    <row r="36" spans="1:12" ht="15">
      <c r="A36" s="343">
        <v>28</v>
      </c>
      <c r="B36" s="146" t="s">
        <v>917</v>
      </c>
      <c r="C36" s="478">
        <v>0</v>
      </c>
      <c r="D36" s="478">
        <v>0</v>
      </c>
      <c r="E36" s="478">
        <v>0</v>
      </c>
      <c r="F36" s="478">
        <v>0</v>
      </c>
      <c r="G36" s="478">
        <v>0</v>
      </c>
      <c r="H36" s="478">
        <v>0</v>
      </c>
      <c r="I36" s="478">
        <v>0</v>
      </c>
      <c r="J36" s="478">
        <v>0</v>
      </c>
      <c r="K36" s="478">
        <v>0</v>
      </c>
      <c r="L36" s="478">
        <v>0</v>
      </c>
    </row>
    <row r="37" spans="1:12" ht="15">
      <c r="A37" s="335">
        <v>29</v>
      </c>
      <c r="B37" s="330" t="s">
        <v>918</v>
      </c>
      <c r="C37" s="478">
        <v>0</v>
      </c>
      <c r="D37" s="478">
        <v>0</v>
      </c>
      <c r="E37" s="478">
        <v>0</v>
      </c>
      <c r="F37" s="478">
        <v>0</v>
      </c>
      <c r="G37" s="478">
        <v>0</v>
      </c>
      <c r="H37" s="478">
        <v>0</v>
      </c>
      <c r="I37" s="478">
        <v>0</v>
      </c>
      <c r="J37" s="478">
        <v>0</v>
      </c>
      <c r="K37" s="478">
        <v>0</v>
      </c>
      <c r="L37" s="478">
        <v>0</v>
      </c>
    </row>
    <row r="38" spans="1:12" ht="15">
      <c r="A38" s="335">
        <v>30</v>
      </c>
      <c r="B38" s="330" t="s">
        <v>919</v>
      </c>
      <c r="C38" s="478">
        <v>0</v>
      </c>
      <c r="D38" s="478">
        <v>0</v>
      </c>
      <c r="E38" s="478">
        <v>0</v>
      </c>
      <c r="F38" s="478">
        <v>0</v>
      </c>
      <c r="G38" s="478">
        <v>0</v>
      </c>
      <c r="H38" s="478">
        <v>0</v>
      </c>
      <c r="I38" s="478">
        <v>0</v>
      </c>
      <c r="J38" s="478">
        <v>0</v>
      </c>
      <c r="K38" s="478">
        <v>0</v>
      </c>
      <c r="L38" s="478">
        <v>0</v>
      </c>
    </row>
    <row r="39" spans="1:12" ht="15">
      <c r="A39" s="335">
        <v>31</v>
      </c>
      <c r="B39" s="330" t="s">
        <v>920</v>
      </c>
      <c r="C39" s="478">
        <v>0</v>
      </c>
      <c r="D39" s="478">
        <v>0</v>
      </c>
      <c r="E39" s="478">
        <v>0</v>
      </c>
      <c r="F39" s="478">
        <v>0</v>
      </c>
      <c r="G39" s="478">
        <v>0</v>
      </c>
      <c r="H39" s="478">
        <v>0</v>
      </c>
      <c r="I39" s="478">
        <v>0</v>
      </c>
      <c r="J39" s="478">
        <v>0</v>
      </c>
      <c r="K39" s="478">
        <v>0</v>
      </c>
      <c r="L39" s="478">
        <v>0</v>
      </c>
    </row>
    <row r="40" spans="1:12" ht="15">
      <c r="A40" s="335">
        <v>32</v>
      </c>
      <c r="B40" s="330" t="s">
        <v>921</v>
      </c>
      <c r="C40" s="478">
        <v>0</v>
      </c>
      <c r="D40" s="478">
        <v>0</v>
      </c>
      <c r="E40" s="478">
        <v>0</v>
      </c>
      <c r="F40" s="478">
        <v>0</v>
      </c>
      <c r="G40" s="478">
        <v>0</v>
      </c>
      <c r="H40" s="478">
        <v>0</v>
      </c>
      <c r="I40" s="478">
        <v>0</v>
      </c>
      <c r="J40" s="478">
        <v>0</v>
      </c>
      <c r="K40" s="478">
        <v>0</v>
      </c>
      <c r="L40" s="478">
        <v>0</v>
      </c>
    </row>
    <row r="41" spans="1:12" ht="15">
      <c r="A41" s="335">
        <v>33</v>
      </c>
      <c r="B41" s="330" t="s">
        <v>922</v>
      </c>
      <c r="C41" s="478">
        <v>0</v>
      </c>
      <c r="D41" s="478">
        <v>0</v>
      </c>
      <c r="E41" s="478">
        <v>0</v>
      </c>
      <c r="F41" s="478">
        <v>0</v>
      </c>
      <c r="G41" s="478">
        <v>0</v>
      </c>
      <c r="H41" s="478">
        <v>0</v>
      </c>
      <c r="I41" s="478">
        <v>0</v>
      </c>
      <c r="J41" s="478">
        <v>0</v>
      </c>
      <c r="K41" s="478">
        <v>0</v>
      </c>
      <c r="L41" s="478">
        <v>0</v>
      </c>
    </row>
    <row r="42" spans="1:12" ht="15">
      <c r="A42" s="335">
        <v>34</v>
      </c>
      <c r="B42" s="330" t="s">
        <v>923</v>
      </c>
      <c r="C42" s="478">
        <v>0</v>
      </c>
      <c r="D42" s="478">
        <v>0</v>
      </c>
      <c r="E42" s="478">
        <v>0</v>
      </c>
      <c r="F42" s="478">
        <v>0</v>
      </c>
      <c r="G42" s="478">
        <v>0</v>
      </c>
      <c r="H42" s="478">
        <v>0</v>
      </c>
      <c r="I42" s="478">
        <v>0</v>
      </c>
      <c r="J42" s="478">
        <v>0</v>
      </c>
      <c r="K42" s="478">
        <v>0</v>
      </c>
      <c r="L42" s="478">
        <v>0</v>
      </c>
    </row>
    <row r="43" spans="1:12" ht="15">
      <c r="A43" s="335">
        <v>35</v>
      </c>
      <c r="B43" s="330" t="s">
        <v>924</v>
      </c>
      <c r="C43" s="478">
        <v>0</v>
      </c>
      <c r="D43" s="478">
        <v>0</v>
      </c>
      <c r="E43" s="478">
        <v>0</v>
      </c>
      <c r="F43" s="478">
        <v>0</v>
      </c>
      <c r="G43" s="478">
        <v>0</v>
      </c>
      <c r="H43" s="478">
        <v>0</v>
      </c>
      <c r="I43" s="478">
        <v>0</v>
      </c>
      <c r="J43" s="478">
        <v>0</v>
      </c>
      <c r="K43" s="478">
        <v>0</v>
      </c>
      <c r="L43" s="478">
        <v>0</v>
      </c>
    </row>
    <row r="44" spans="1:12" ht="15">
      <c r="A44" s="335">
        <v>36</v>
      </c>
      <c r="B44" s="330" t="s">
        <v>925</v>
      </c>
      <c r="C44" s="478">
        <v>0</v>
      </c>
      <c r="D44" s="478">
        <v>0</v>
      </c>
      <c r="E44" s="478">
        <v>0</v>
      </c>
      <c r="F44" s="478">
        <v>0</v>
      </c>
      <c r="G44" s="478">
        <v>0</v>
      </c>
      <c r="H44" s="478">
        <v>0</v>
      </c>
      <c r="I44" s="478">
        <v>0</v>
      </c>
      <c r="J44" s="478">
        <v>0</v>
      </c>
      <c r="K44" s="478">
        <v>0</v>
      </c>
      <c r="L44" s="478">
        <v>0</v>
      </c>
    </row>
    <row r="45" spans="1:12" ht="15">
      <c r="A45" s="335">
        <v>37</v>
      </c>
      <c r="B45" s="330" t="s">
        <v>926</v>
      </c>
      <c r="C45" s="478">
        <v>0</v>
      </c>
      <c r="D45" s="478">
        <v>0</v>
      </c>
      <c r="E45" s="478">
        <v>0</v>
      </c>
      <c r="F45" s="478">
        <v>0</v>
      </c>
      <c r="G45" s="478">
        <v>0</v>
      </c>
      <c r="H45" s="478">
        <v>0</v>
      </c>
      <c r="I45" s="478">
        <v>0</v>
      </c>
      <c r="J45" s="478">
        <v>0</v>
      </c>
      <c r="K45" s="478">
        <v>0</v>
      </c>
      <c r="L45" s="478">
        <v>0</v>
      </c>
    </row>
    <row r="46" spans="1:12" ht="15">
      <c r="A46" s="335">
        <v>38</v>
      </c>
      <c r="B46" s="330" t="s">
        <v>927</v>
      </c>
      <c r="C46" s="478">
        <v>0</v>
      </c>
      <c r="D46" s="478">
        <v>0</v>
      </c>
      <c r="E46" s="478">
        <v>0</v>
      </c>
      <c r="F46" s="478">
        <v>0</v>
      </c>
      <c r="G46" s="478">
        <v>0</v>
      </c>
      <c r="H46" s="478">
        <v>0</v>
      </c>
      <c r="I46" s="478">
        <v>0</v>
      </c>
      <c r="J46" s="478">
        <v>0</v>
      </c>
      <c r="K46" s="478">
        <v>0</v>
      </c>
      <c r="L46" s="478">
        <v>0</v>
      </c>
    </row>
    <row r="47" spans="1:12" ht="15">
      <c r="A47" s="668" t="s">
        <v>14</v>
      </c>
      <c r="B47" s="669"/>
      <c r="C47" s="478">
        <v>0</v>
      </c>
      <c r="D47" s="478">
        <v>0</v>
      </c>
      <c r="E47" s="478">
        <v>0</v>
      </c>
      <c r="F47" s="478">
        <v>0</v>
      </c>
      <c r="G47" s="478">
        <v>0</v>
      </c>
      <c r="H47" s="478">
        <v>0</v>
      </c>
      <c r="I47" s="478">
        <v>0</v>
      </c>
      <c r="J47" s="478">
        <v>0</v>
      </c>
      <c r="K47" s="478">
        <v>0</v>
      </c>
      <c r="L47" s="478">
        <v>0</v>
      </c>
    </row>
    <row r="52" spans="10:12">
      <c r="J52" s="719" t="s">
        <v>885</v>
      </c>
      <c r="K52" s="719"/>
      <c r="L52" s="719"/>
    </row>
    <row r="53" spans="10:12">
      <c r="J53" s="719"/>
      <c r="K53" s="719"/>
      <c r="L53" s="719"/>
    </row>
    <row r="54" spans="10:12">
      <c r="J54" s="719"/>
      <c r="K54" s="719"/>
      <c r="L54" s="719"/>
    </row>
    <row r="55" spans="10:12">
      <c r="J55" s="719"/>
      <c r="K55" s="719"/>
      <c r="L55" s="719"/>
    </row>
    <row r="56" spans="10:12">
      <c r="J56" s="719"/>
      <c r="K56" s="719"/>
      <c r="L56" s="719"/>
    </row>
  </sheetData>
  <mergeCells count="11">
    <mergeCell ref="J52:L56"/>
    <mergeCell ref="A1:K1"/>
    <mergeCell ref="C6:E6"/>
    <mergeCell ref="F6:I6"/>
    <mergeCell ref="J6:L6"/>
    <mergeCell ref="A6:A7"/>
    <mergeCell ref="B6:B7"/>
    <mergeCell ref="A2:K2"/>
    <mergeCell ref="A4:K4"/>
    <mergeCell ref="J5:L5"/>
    <mergeCell ref="A47:B47"/>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4.xml><?xml version="1.0" encoding="utf-8"?>
<worksheet xmlns="http://schemas.openxmlformats.org/spreadsheetml/2006/main" xmlns:r="http://schemas.openxmlformats.org/officeDocument/2006/relationships">
  <sheetPr codeName="Sheet44">
    <tabColor theme="2"/>
    <pageSetUpPr fitToPage="1"/>
  </sheetPr>
  <dimension ref="A1:K56"/>
  <sheetViews>
    <sheetView zoomScaleSheetLayoutView="80" workbookViewId="0">
      <selection activeCell="G5" sqref="G5:K5"/>
    </sheetView>
  </sheetViews>
  <sheetFormatPr defaultRowHeight="12.75"/>
  <cols>
    <col min="1" max="1" width="7.7109375" customWidth="1"/>
    <col min="2" max="2" width="14"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c r="A1" s="772" t="s">
        <v>0</v>
      </c>
      <c r="B1" s="772"/>
      <c r="C1" s="772"/>
      <c r="D1" s="772"/>
      <c r="E1" s="772"/>
      <c r="F1" s="772"/>
      <c r="G1" s="772"/>
      <c r="H1" s="772"/>
      <c r="I1" s="772"/>
      <c r="J1" s="772"/>
      <c r="K1" s="224" t="s">
        <v>513</v>
      </c>
    </row>
    <row r="2" spans="1:11" ht="21">
      <c r="A2" s="773" t="s">
        <v>734</v>
      </c>
      <c r="B2" s="773"/>
      <c r="C2" s="773"/>
      <c r="D2" s="773"/>
      <c r="E2" s="773"/>
      <c r="F2" s="773"/>
      <c r="G2" s="773"/>
      <c r="H2" s="773"/>
      <c r="I2" s="773"/>
      <c r="J2" s="773"/>
      <c r="K2" s="773"/>
    </row>
    <row r="3" spans="1:11" ht="15">
      <c r="A3" s="189"/>
      <c r="B3" s="189"/>
      <c r="C3" s="189"/>
      <c r="D3" s="189"/>
      <c r="E3" s="189"/>
      <c r="F3" s="189"/>
      <c r="G3" s="189"/>
      <c r="H3" s="189"/>
      <c r="I3" s="189"/>
      <c r="J3" s="189"/>
    </row>
    <row r="4" spans="1:11" ht="18">
      <c r="A4" s="772" t="s">
        <v>512</v>
      </c>
      <c r="B4" s="772"/>
      <c r="C4" s="772"/>
      <c r="D4" s="772"/>
      <c r="E4" s="772"/>
      <c r="F4" s="772"/>
      <c r="G4" s="772"/>
      <c r="H4" s="772"/>
      <c r="I4" s="772"/>
      <c r="J4" s="772"/>
      <c r="K4" s="772"/>
    </row>
    <row r="5" spans="1:11" ht="15">
      <c r="A5" s="190" t="s">
        <v>935</v>
      </c>
      <c r="B5" s="190"/>
      <c r="C5" s="190"/>
      <c r="D5" s="190"/>
      <c r="E5" s="190"/>
      <c r="F5" s="190"/>
      <c r="G5" s="855" t="s">
        <v>1132</v>
      </c>
      <c r="H5" s="855"/>
      <c r="I5" s="855"/>
      <c r="J5" s="855"/>
      <c r="K5" s="855"/>
    </row>
    <row r="6" spans="1:11" ht="21.75" customHeight="1">
      <c r="A6" s="856" t="s">
        <v>2</v>
      </c>
      <c r="B6" s="856" t="s">
        <v>31</v>
      </c>
      <c r="C6" s="670" t="s">
        <v>471</v>
      </c>
      <c r="D6" s="671"/>
      <c r="E6" s="672"/>
      <c r="F6" s="670" t="s">
        <v>474</v>
      </c>
      <c r="G6" s="671"/>
      <c r="H6" s="672"/>
      <c r="I6" s="777" t="s">
        <v>639</v>
      </c>
      <c r="J6" s="777" t="s">
        <v>638</v>
      </c>
      <c r="K6" s="777" t="s">
        <v>72</v>
      </c>
    </row>
    <row r="7" spans="1:11" ht="29.25" customHeight="1">
      <c r="A7" s="857"/>
      <c r="B7" s="857"/>
      <c r="C7" s="5" t="s">
        <v>470</v>
      </c>
      <c r="D7" s="5" t="s">
        <v>472</v>
      </c>
      <c r="E7" s="5" t="s">
        <v>473</v>
      </c>
      <c r="F7" s="5" t="s">
        <v>470</v>
      </c>
      <c r="G7" s="5" t="s">
        <v>472</v>
      </c>
      <c r="H7" s="5" t="s">
        <v>473</v>
      </c>
      <c r="I7" s="778"/>
      <c r="J7" s="778"/>
      <c r="K7" s="778"/>
    </row>
    <row r="8" spans="1:11" ht="15">
      <c r="A8" s="268">
        <v>1</v>
      </c>
      <c r="B8" s="268">
        <v>2</v>
      </c>
      <c r="C8" s="268">
        <v>3</v>
      </c>
      <c r="D8" s="268">
        <v>4</v>
      </c>
      <c r="E8" s="268">
        <v>5</v>
      </c>
      <c r="F8" s="268">
        <v>6</v>
      </c>
      <c r="G8" s="268">
        <v>7</v>
      </c>
      <c r="H8" s="268">
        <v>8</v>
      </c>
      <c r="I8" s="268">
        <v>9</v>
      </c>
      <c r="J8" s="268">
        <v>10</v>
      </c>
      <c r="K8" s="268">
        <v>11</v>
      </c>
    </row>
    <row r="9" spans="1:11" ht="15">
      <c r="A9" s="343">
        <v>1</v>
      </c>
      <c r="B9" s="146" t="s">
        <v>890</v>
      </c>
      <c r="C9" s="533">
        <v>0</v>
      </c>
      <c r="D9" s="533">
        <v>0</v>
      </c>
      <c r="E9" s="533">
        <v>0</v>
      </c>
      <c r="F9" s="533">
        <v>0</v>
      </c>
      <c r="G9" s="533">
        <v>0</v>
      </c>
      <c r="H9" s="533">
        <v>0</v>
      </c>
      <c r="I9" s="533">
        <v>0</v>
      </c>
      <c r="J9" s="533">
        <v>0</v>
      </c>
      <c r="K9" s="533">
        <v>0</v>
      </c>
    </row>
    <row r="10" spans="1:11" ht="15">
      <c r="A10" s="343">
        <v>2</v>
      </c>
      <c r="B10" s="146" t="s">
        <v>891</v>
      </c>
      <c r="C10" s="533">
        <v>0</v>
      </c>
      <c r="D10" s="533">
        <v>0</v>
      </c>
      <c r="E10" s="533">
        <v>0</v>
      </c>
      <c r="F10" s="533">
        <v>0</v>
      </c>
      <c r="G10" s="533">
        <v>0</v>
      </c>
      <c r="H10" s="533">
        <v>0</v>
      </c>
      <c r="I10" s="533">
        <v>0</v>
      </c>
      <c r="J10" s="533">
        <v>0</v>
      </c>
      <c r="K10" s="533">
        <v>0</v>
      </c>
    </row>
    <row r="11" spans="1:11" ht="15">
      <c r="A11" s="343">
        <v>3</v>
      </c>
      <c r="B11" s="146" t="s">
        <v>892</v>
      </c>
      <c r="C11" s="533">
        <v>0</v>
      </c>
      <c r="D11" s="533">
        <v>0</v>
      </c>
      <c r="E11" s="533">
        <v>0</v>
      </c>
      <c r="F11" s="533">
        <v>0</v>
      </c>
      <c r="G11" s="533">
        <v>0</v>
      </c>
      <c r="H11" s="533">
        <v>0</v>
      </c>
      <c r="I11" s="533">
        <v>0</v>
      </c>
      <c r="J11" s="533">
        <v>0</v>
      </c>
      <c r="K11" s="533">
        <v>0</v>
      </c>
    </row>
    <row r="12" spans="1:11" ht="15">
      <c r="A12" s="343">
        <v>4</v>
      </c>
      <c r="B12" s="146" t="s">
        <v>893</v>
      </c>
      <c r="C12" s="533">
        <v>0</v>
      </c>
      <c r="D12" s="533">
        <v>0</v>
      </c>
      <c r="E12" s="533">
        <v>0</v>
      </c>
      <c r="F12" s="533">
        <v>0</v>
      </c>
      <c r="G12" s="533">
        <v>0</v>
      </c>
      <c r="H12" s="533">
        <v>0</v>
      </c>
      <c r="I12" s="533">
        <v>0</v>
      </c>
      <c r="J12" s="533">
        <v>0</v>
      </c>
      <c r="K12" s="533">
        <v>0</v>
      </c>
    </row>
    <row r="13" spans="1:11" ht="15">
      <c r="A13" s="343">
        <v>5</v>
      </c>
      <c r="B13" s="146" t="s">
        <v>894</v>
      </c>
      <c r="C13" s="533">
        <v>0</v>
      </c>
      <c r="D13" s="533">
        <v>0</v>
      </c>
      <c r="E13" s="533">
        <v>0</v>
      </c>
      <c r="F13" s="533">
        <v>0</v>
      </c>
      <c r="G13" s="533">
        <v>0</v>
      </c>
      <c r="H13" s="533">
        <v>0</v>
      </c>
      <c r="I13" s="533">
        <v>0</v>
      </c>
      <c r="J13" s="533">
        <v>0</v>
      </c>
      <c r="K13" s="533">
        <v>0</v>
      </c>
    </row>
    <row r="14" spans="1:11" ht="15">
      <c r="A14" s="343">
        <v>6</v>
      </c>
      <c r="B14" s="146" t="s">
        <v>895</v>
      </c>
      <c r="C14" s="533">
        <v>0</v>
      </c>
      <c r="D14" s="533">
        <v>0</v>
      </c>
      <c r="E14" s="533">
        <v>0</v>
      </c>
      <c r="F14" s="533">
        <v>0</v>
      </c>
      <c r="G14" s="533">
        <v>0</v>
      </c>
      <c r="H14" s="533">
        <v>0</v>
      </c>
      <c r="I14" s="533">
        <v>0</v>
      </c>
      <c r="J14" s="533">
        <v>0</v>
      </c>
      <c r="K14" s="533">
        <v>0</v>
      </c>
    </row>
    <row r="15" spans="1:11" ht="15">
      <c r="A15" s="343">
        <v>7</v>
      </c>
      <c r="B15" s="146" t="s">
        <v>896</v>
      </c>
      <c r="C15" s="533">
        <v>0</v>
      </c>
      <c r="D15" s="533">
        <v>0</v>
      </c>
      <c r="E15" s="533">
        <v>0</v>
      </c>
      <c r="F15" s="533">
        <v>0</v>
      </c>
      <c r="G15" s="533">
        <v>0</v>
      </c>
      <c r="H15" s="533">
        <v>0</v>
      </c>
      <c r="I15" s="533">
        <v>0</v>
      </c>
      <c r="J15" s="533">
        <v>0</v>
      </c>
      <c r="K15" s="533">
        <v>0</v>
      </c>
    </row>
    <row r="16" spans="1:11" ht="15">
      <c r="A16" s="343">
        <v>8</v>
      </c>
      <c r="B16" s="146" t="s">
        <v>897</v>
      </c>
      <c r="C16" s="533">
        <v>0</v>
      </c>
      <c r="D16" s="533">
        <v>0</v>
      </c>
      <c r="E16" s="533">
        <v>0</v>
      </c>
      <c r="F16" s="533">
        <v>0</v>
      </c>
      <c r="G16" s="533">
        <v>0</v>
      </c>
      <c r="H16" s="533">
        <v>0</v>
      </c>
      <c r="I16" s="533">
        <v>0</v>
      </c>
      <c r="J16" s="533">
        <v>0</v>
      </c>
      <c r="K16" s="533">
        <v>0</v>
      </c>
    </row>
    <row r="17" spans="1:11" ht="15">
      <c r="A17" s="343">
        <v>9</v>
      </c>
      <c r="B17" s="146" t="s">
        <v>898</v>
      </c>
      <c r="C17" s="533">
        <v>0</v>
      </c>
      <c r="D17" s="533">
        <v>0</v>
      </c>
      <c r="E17" s="533">
        <v>0</v>
      </c>
      <c r="F17" s="533">
        <v>0</v>
      </c>
      <c r="G17" s="533">
        <v>0</v>
      </c>
      <c r="H17" s="533">
        <v>0</v>
      </c>
      <c r="I17" s="533">
        <v>0</v>
      </c>
      <c r="J17" s="533">
        <v>0</v>
      </c>
      <c r="K17" s="533">
        <v>0</v>
      </c>
    </row>
    <row r="18" spans="1:11" ht="15">
      <c r="A18" s="343">
        <v>10</v>
      </c>
      <c r="B18" s="146" t="s">
        <v>899</v>
      </c>
      <c r="C18" s="533">
        <v>0</v>
      </c>
      <c r="D18" s="533">
        <v>0</v>
      </c>
      <c r="E18" s="533">
        <v>0</v>
      </c>
      <c r="F18" s="533">
        <v>0</v>
      </c>
      <c r="G18" s="533">
        <v>0</v>
      </c>
      <c r="H18" s="533">
        <v>0</v>
      </c>
      <c r="I18" s="533">
        <v>0</v>
      </c>
      <c r="J18" s="533">
        <v>0</v>
      </c>
      <c r="K18" s="533">
        <v>0</v>
      </c>
    </row>
    <row r="19" spans="1:11" ht="15">
      <c r="A19" s="343">
        <v>11</v>
      </c>
      <c r="B19" s="146" t="s">
        <v>900</v>
      </c>
      <c r="C19" s="533">
        <v>0</v>
      </c>
      <c r="D19" s="533">
        <v>0</v>
      </c>
      <c r="E19" s="533">
        <v>0</v>
      </c>
      <c r="F19" s="533">
        <v>0</v>
      </c>
      <c r="G19" s="533">
        <v>0</v>
      </c>
      <c r="H19" s="533">
        <v>0</v>
      </c>
      <c r="I19" s="533">
        <v>0</v>
      </c>
      <c r="J19" s="533">
        <v>0</v>
      </c>
      <c r="K19" s="533">
        <v>0</v>
      </c>
    </row>
    <row r="20" spans="1:11" ht="15">
      <c r="A20" s="343">
        <v>12</v>
      </c>
      <c r="B20" s="146" t="s">
        <v>901</v>
      </c>
      <c r="C20" s="533">
        <v>0</v>
      </c>
      <c r="D20" s="533">
        <v>0</v>
      </c>
      <c r="E20" s="533">
        <v>0</v>
      </c>
      <c r="F20" s="533">
        <v>0</v>
      </c>
      <c r="G20" s="533">
        <v>0</v>
      </c>
      <c r="H20" s="533">
        <v>0</v>
      </c>
      <c r="I20" s="533">
        <v>0</v>
      </c>
      <c r="J20" s="533">
        <v>0</v>
      </c>
      <c r="K20" s="533">
        <v>0</v>
      </c>
    </row>
    <row r="21" spans="1:11" ht="15">
      <c r="A21" s="343">
        <v>13</v>
      </c>
      <c r="B21" s="146" t="s">
        <v>902</v>
      </c>
      <c r="C21" s="533">
        <v>0</v>
      </c>
      <c r="D21" s="533">
        <v>0</v>
      </c>
      <c r="E21" s="533">
        <v>0</v>
      </c>
      <c r="F21" s="533">
        <v>0</v>
      </c>
      <c r="G21" s="533">
        <v>0</v>
      </c>
      <c r="H21" s="533">
        <v>0</v>
      </c>
      <c r="I21" s="533">
        <v>0</v>
      </c>
      <c r="J21" s="533">
        <v>0</v>
      </c>
      <c r="K21" s="533">
        <v>0</v>
      </c>
    </row>
    <row r="22" spans="1:11" ht="15">
      <c r="A22" s="343">
        <v>14</v>
      </c>
      <c r="B22" s="146" t="s">
        <v>903</v>
      </c>
      <c r="C22" s="533">
        <v>0</v>
      </c>
      <c r="D22" s="533">
        <v>0</v>
      </c>
      <c r="E22" s="533">
        <v>0</v>
      </c>
      <c r="F22" s="533">
        <v>0</v>
      </c>
      <c r="G22" s="533">
        <v>0</v>
      </c>
      <c r="H22" s="533">
        <v>0</v>
      </c>
      <c r="I22" s="533">
        <v>0</v>
      </c>
      <c r="J22" s="533">
        <v>0</v>
      </c>
      <c r="K22" s="533">
        <v>0</v>
      </c>
    </row>
    <row r="23" spans="1:11" ht="15">
      <c r="A23" s="343">
        <v>15</v>
      </c>
      <c r="B23" s="146" t="s">
        <v>904</v>
      </c>
      <c r="C23" s="533">
        <v>0</v>
      </c>
      <c r="D23" s="533">
        <v>0</v>
      </c>
      <c r="E23" s="533">
        <v>0</v>
      </c>
      <c r="F23" s="533">
        <v>0</v>
      </c>
      <c r="G23" s="533">
        <v>0</v>
      </c>
      <c r="H23" s="533">
        <v>0</v>
      </c>
      <c r="I23" s="533">
        <v>0</v>
      </c>
      <c r="J23" s="533">
        <v>0</v>
      </c>
      <c r="K23" s="533">
        <v>0</v>
      </c>
    </row>
    <row r="24" spans="1:11" ht="15">
      <c r="A24" s="343">
        <v>16</v>
      </c>
      <c r="B24" s="146" t="s">
        <v>905</v>
      </c>
      <c r="C24" s="533">
        <v>0</v>
      </c>
      <c r="D24" s="533">
        <v>0</v>
      </c>
      <c r="E24" s="533">
        <v>0</v>
      </c>
      <c r="F24" s="533">
        <v>0</v>
      </c>
      <c r="G24" s="533">
        <v>0</v>
      </c>
      <c r="H24" s="533">
        <v>0</v>
      </c>
      <c r="I24" s="533">
        <v>0</v>
      </c>
      <c r="J24" s="533">
        <v>0</v>
      </c>
      <c r="K24" s="533">
        <v>0</v>
      </c>
    </row>
    <row r="25" spans="1:11" ht="15">
      <c r="A25" s="343">
        <v>17</v>
      </c>
      <c r="B25" s="146" t="s">
        <v>906</v>
      </c>
      <c r="C25" s="533">
        <v>0</v>
      </c>
      <c r="D25" s="533">
        <v>0</v>
      </c>
      <c r="E25" s="533">
        <v>0</v>
      </c>
      <c r="F25" s="533">
        <v>0</v>
      </c>
      <c r="G25" s="533">
        <v>0</v>
      </c>
      <c r="H25" s="533">
        <v>0</v>
      </c>
      <c r="I25" s="533">
        <v>0</v>
      </c>
      <c r="J25" s="533">
        <v>0</v>
      </c>
      <c r="K25" s="533">
        <v>0</v>
      </c>
    </row>
    <row r="26" spans="1:11" ht="15">
      <c r="A26" s="343">
        <v>18</v>
      </c>
      <c r="B26" s="146" t="s">
        <v>907</v>
      </c>
      <c r="C26" s="533">
        <v>0</v>
      </c>
      <c r="D26" s="533">
        <v>0</v>
      </c>
      <c r="E26" s="533">
        <v>0</v>
      </c>
      <c r="F26" s="533">
        <v>0</v>
      </c>
      <c r="G26" s="533">
        <v>0</v>
      </c>
      <c r="H26" s="533">
        <v>0</v>
      </c>
      <c r="I26" s="533">
        <v>0</v>
      </c>
      <c r="J26" s="533">
        <v>0</v>
      </c>
      <c r="K26" s="533">
        <v>0</v>
      </c>
    </row>
    <row r="27" spans="1:11" ht="15">
      <c r="A27" s="343">
        <v>19</v>
      </c>
      <c r="B27" s="146" t="s">
        <v>908</v>
      </c>
      <c r="C27" s="533">
        <v>0</v>
      </c>
      <c r="D27" s="533">
        <v>0</v>
      </c>
      <c r="E27" s="533">
        <v>0</v>
      </c>
      <c r="F27" s="533">
        <v>0</v>
      </c>
      <c r="G27" s="533">
        <v>0</v>
      </c>
      <c r="H27" s="533">
        <v>0</v>
      </c>
      <c r="I27" s="533">
        <v>0</v>
      </c>
      <c r="J27" s="533">
        <v>0</v>
      </c>
      <c r="K27" s="533">
        <v>0</v>
      </c>
    </row>
    <row r="28" spans="1:11" ht="15">
      <c r="A28" s="343">
        <v>20</v>
      </c>
      <c r="B28" s="146" t="s">
        <v>909</v>
      </c>
      <c r="C28" s="533">
        <v>0</v>
      </c>
      <c r="D28" s="533">
        <v>0</v>
      </c>
      <c r="E28" s="533">
        <v>0</v>
      </c>
      <c r="F28" s="533">
        <v>0</v>
      </c>
      <c r="G28" s="533">
        <v>0</v>
      </c>
      <c r="H28" s="533">
        <v>0</v>
      </c>
      <c r="I28" s="533">
        <v>0</v>
      </c>
      <c r="J28" s="533">
        <v>0</v>
      </c>
      <c r="K28" s="533">
        <v>0</v>
      </c>
    </row>
    <row r="29" spans="1:11" ht="15">
      <c r="A29" s="343">
        <v>21</v>
      </c>
      <c r="B29" s="146" t="s">
        <v>910</v>
      </c>
      <c r="C29" s="533">
        <v>0</v>
      </c>
      <c r="D29" s="533">
        <v>0</v>
      </c>
      <c r="E29" s="533">
        <v>0</v>
      </c>
      <c r="F29" s="533">
        <v>0</v>
      </c>
      <c r="G29" s="533">
        <v>0</v>
      </c>
      <c r="H29" s="533">
        <v>0</v>
      </c>
      <c r="I29" s="533">
        <v>0</v>
      </c>
      <c r="J29" s="533">
        <v>0</v>
      </c>
      <c r="K29" s="533">
        <v>0</v>
      </c>
    </row>
    <row r="30" spans="1:11" ht="15">
      <c r="A30" s="343">
        <v>22</v>
      </c>
      <c r="B30" s="146" t="s">
        <v>911</v>
      </c>
      <c r="C30" s="533">
        <v>0</v>
      </c>
      <c r="D30" s="533">
        <v>0</v>
      </c>
      <c r="E30" s="533">
        <v>0</v>
      </c>
      <c r="F30" s="533">
        <v>0</v>
      </c>
      <c r="G30" s="533">
        <v>0</v>
      </c>
      <c r="H30" s="533">
        <v>0</v>
      </c>
      <c r="I30" s="533">
        <v>0</v>
      </c>
      <c r="J30" s="533">
        <v>0</v>
      </c>
      <c r="K30" s="533">
        <v>0</v>
      </c>
    </row>
    <row r="31" spans="1:11" ht="15">
      <c r="A31" s="343">
        <v>23</v>
      </c>
      <c r="B31" s="146" t="s">
        <v>912</v>
      </c>
      <c r="C31" s="533">
        <v>0</v>
      </c>
      <c r="D31" s="533">
        <v>0</v>
      </c>
      <c r="E31" s="533">
        <v>0</v>
      </c>
      <c r="F31" s="533">
        <v>0</v>
      </c>
      <c r="G31" s="533">
        <v>0</v>
      </c>
      <c r="H31" s="533">
        <v>0</v>
      </c>
      <c r="I31" s="533">
        <v>0</v>
      </c>
      <c r="J31" s="533">
        <v>0</v>
      </c>
      <c r="K31" s="533">
        <v>0</v>
      </c>
    </row>
    <row r="32" spans="1:11" ht="15">
      <c r="A32" s="343">
        <v>24</v>
      </c>
      <c r="B32" s="146" t="s">
        <v>913</v>
      </c>
      <c r="C32" s="533">
        <v>0</v>
      </c>
      <c r="D32" s="533">
        <v>0</v>
      </c>
      <c r="E32" s="533">
        <v>0</v>
      </c>
      <c r="F32" s="533">
        <v>0</v>
      </c>
      <c r="G32" s="533">
        <v>0</v>
      </c>
      <c r="H32" s="533">
        <v>0</v>
      </c>
      <c r="I32" s="533">
        <v>0</v>
      </c>
      <c r="J32" s="533">
        <v>0</v>
      </c>
      <c r="K32" s="533">
        <v>0</v>
      </c>
    </row>
    <row r="33" spans="1:11" ht="15">
      <c r="A33" s="343">
        <v>25</v>
      </c>
      <c r="B33" s="146" t="s">
        <v>914</v>
      </c>
      <c r="C33" s="533">
        <v>0</v>
      </c>
      <c r="D33" s="533">
        <v>0</v>
      </c>
      <c r="E33" s="533">
        <v>0</v>
      </c>
      <c r="F33" s="533">
        <v>0</v>
      </c>
      <c r="G33" s="533">
        <v>0</v>
      </c>
      <c r="H33" s="533">
        <v>0</v>
      </c>
      <c r="I33" s="533">
        <v>0</v>
      </c>
      <c r="J33" s="533">
        <v>0</v>
      </c>
      <c r="K33" s="533">
        <v>0</v>
      </c>
    </row>
    <row r="34" spans="1:11" ht="15">
      <c r="A34" s="343">
        <v>26</v>
      </c>
      <c r="B34" s="146" t="s">
        <v>915</v>
      </c>
      <c r="C34" s="533">
        <v>0</v>
      </c>
      <c r="D34" s="533">
        <v>0</v>
      </c>
      <c r="E34" s="533">
        <v>0</v>
      </c>
      <c r="F34" s="533">
        <v>0</v>
      </c>
      <c r="G34" s="533">
        <v>0</v>
      </c>
      <c r="H34" s="533">
        <v>0</v>
      </c>
      <c r="I34" s="533">
        <v>0</v>
      </c>
      <c r="J34" s="533">
        <v>0</v>
      </c>
      <c r="K34" s="533">
        <v>0</v>
      </c>
    </row>
    <row r="35" spans="1:11" ht="15">
      <c r="A35" s="343">
        <v>27</v>
      </c>
      <c r="B35" s="146" t="s">
        <v>916</v>
      </c>
      <c r="C35" s="533">
        <v>0</v>
      </c>
      <c r="D35" s="533">
        <v>0</v>
      </c>
      <c r="E35" s="533">
        <v>0</v>
      </c>
      <c r="F35" s="533">
        <v>0</v>
      </c>
      <c r="G35" s="533">
        <v>0</v>
      </c>
      <c r="H35" s="533">
        <v>0</v>
      </c>
      <c r="I35" s="533">
        <v>0</v>
      </c>
      <c r="J35" s="533">
        <v>0</v>
      </c>
      <c r="K35" s="533">
        <v>0</v>
      </c>
    </row>
    <row r="36" spans="1:11" ht="15">
      <c r="A36" s="343">
        <v>28</v>
      </c>
      <c r="B36" s="146" t="s">
        <v>917</v>
      </c>
      <c r="C36" s="533">
        <v>0</v>
      </c>
      <c r="D36" s="533">
        <v>0</v>
      </c>
      <c r="E36" s="533">
        <v>0</v>
      </c>
      <c r="F36" s="533">
        <v>0</v>
      </c>
      <c r="G36" s="533">
        <v>0</v>
      </c>
      <c r="H36" s="533">
        <v>0</v>
      </c>
      <c r="I36" s="533">
        <v>0</v>
      </c>
      <c r="J36" s="533">
        <v>0</v>
      </c>
      <c r="K36" s="533">
        <v>0</v>
      </c>
    </row>
    <row r="37" spans="1:11" ht="15">
      <c r="A37" s="335">
        <v>29</v>
      </c>
      <c r="B37" s="330" t="s">
        <v>918</v>
      </c>
      <c r="C37" s="533">
        <v>0</v>
      </c>
      <c r="D37" s="533">
        <v>0</v>
      </c>
      <c r="E37" s="533">
        <v>0</v>
      </c>
      <c r="F37" s="533">
        <v>0</v>
      </c>
      <c r="G37" s="533">
        <v>0</v>
      </c>
      <c r="H37" s="533">
        <v>0</v>
      </c>
      <c r="I37" s="533">
        <v>0</v>
      </c>
      <c r="J37" s="533">
        <v>0</v>
      </c>
      <c r="K37" s="533">
        <v>0</v>
      </c>
    </row>
    <row r="38" spans="1:11" ht="15">
      <c r="A38" s="335">
        <v>30</v>
      </c>
      <c r="B38" s="330" t="s">
        <v>919</v>
      </c>
      <c r="C38" s="533">
        <v>0</v>
      </c>
      <c r="D38" s="533">
        <v>0</v>
      </c>
      <c r="E38" s="533">
        <v>0</v>
      </c>
      <c r="F38" s="533">
        <v>0</v>
      </c>
      <c r="G38" s="533">
        <v>0</v>
      </c>
      <c r="H38" s="533">
        <v>0</v>
      </c>
      <c r="I38" s="533">
        <v>0</v>
      </c>
      <c r="J38" s="533">
        <v>0</v>
      </c>
      <c r="K38" s="533">
        <v>0</v>
      </c>
    </row>
    <row r="39" spans="1:11" ht="15">
      <c r="A39" s="335">
        <v>31</v>
      </c>
      <c r="B39" s="330" t="s">
        <v>920</v>
      </c>
      <c r="C39" s="533">
        <v>0</v>
      </c>
      <c r="D39" s="533">
        <v>0</v>
      </c>
      <c r="E39" s="533">
        <v>0</v>
      </c>
      <c r="F39" s="533">
        <v>0</v>
      </c>
      <c r="G39" s="533">
        <v>0</v>
      </c>
      <c r="H39" s="533">
        <v>0</v>
      </c>
      <c r="I39" s="533">
        <v>0</v>
      </c>
      <c r="J39" s="533">
        <v>0</v>
      </c>
      <c r="K39" s="533">
        <v>0</v>
      </c>
    </row>
    <row r="40" spans="1:11" ht="15">
      <c r="A40" s="335">
        <v>32</v>
      </c>
      <c r="B40" s="330" t="s">
        <v>921</v>
      </c>
      <c r="C40" s="533">
        <v>0</v>
      </c>
      <c r="D40" s="533">
        <v>0</v>
      </c>
      <c r="E40" s="533">
        <v>0</v>
      </c>
      <c r="F40" s="533">
        <v>0</v>
      </c>
      <c r="G40" s="533">
        <v>0</v>
      </c>
      <c r="H40" s="533">
        <v>0</v>
      </c>
      <c r="I40" s="533">
        <v>0</v>
      </c>
      <c r="J40" s="533">
        <v>0</v>
      </c>
      <c r="K40" s="533">
        <v>0</v>
      </c>
    </row>
    <row r="41" spans="1:11" ht="15">
      <c r="A41" s="335">
        <v>33</v>
      </c>
      <c r="B41" s="330" t="s">
        <v>922</v>
      </c>
      <c r="C41" s="533">
        <v>0</v>
      </c>
      <c r="D41" s="533">
        <v>0</v>
      </c>
      <c r="E41" s="533">
        <v>0</v>
      </c>
      <c r="F41" s="533">
        <v>0</v>
      </c>
      <c r="G41" s="533">
        <v>0</v>
      </c>
      <c r="H41" s="533">
        <v>0</v>
      </c>
      <c r="I41" s="533">
        <v>0</v>
      </c>
      <c r="J41" s="533">
        <v>0</v>
      </c>
      <c r="K41" s="533">
        <v>0</v>
      </c>
    </row>
    <row r="42" spans="1:11" ht="15">
      <c r="A42" s="335">
        <v>34</v>
      </c>
      <c r="B42" s="330" t="s">
        <v>923</v>
      </c>
      <c r="C42" s="533">
        <v>0</v>
      </c>
      <c r="D42" s="533">
        <v>0</v>
      </c>
      <c r="E42" s="533">
        <v>0</v>
      </c>
      <c r="F42" s="533">
        <v>0</v>
      </c>
      <c r="G42" s="533">
        <v>0</v>
      </c>
      <c r="H42" s="533">
        <v>0</v>
      </c>
      <c r="I42" s="533">
        <v>0</v>
      </c>
      <c r="J42" s="533">
        <v>0</v>
      </c>
      <c r="K42" s="533">
        <v>0</v>
      </c>
    </row>
    <row r="43" spans="1:11" ht="15">
      <c r="A43" s="335">
        <v>35</v>
      </c>
      <c r="B43" s="330" t="s">
        <v>924</v>
      </c>
      <c r="C43" s="533">
        <v>0</v>
      </c>
      <c r="D43" s="533">
        <v>0</v>
      </c>
      <c r="E43" s="533">
        <v>0</v>
      </c>
      <c r="F43" s="533">
        <v>0</v>
      </c>
      <c r="G43" s="533">
        <v>0</v>
      </c>
      <c r="H43" s="533">
        <v>0</v>
      </c>
      <c r="I43" s="533">
        <v>0</v>
      </c>
      <c r="J43" s="533">
        <v>0</v>
      </c>
      <c r="K43" s="533">
        <v>0</v>
      </c>
    </row>
    <row r="44" spans="1:11" ht="15">
      <c r="A44" s="335">
        <v>36</v>
      </c>
      <c r="B44" s="330" t="s">
        <v>925</v>
      </c>
      <c r="C44" s="533">
        <v>0</v>
      </c>
      <c r="D44" s="533">
        <v>0</v>
      </c>
      <c r="E44" s="533">
        <v>0</v>
      </c>
      <c r="F44" s="533">
        <v>0</v>
      </c>
      <c r="G44" s="533">
        <v>0</v>
      </c>
      <c r="H44" s="533">
        <v>0</v>
      </c>
      <c r="I44" s="533">
        <v>0</v>
      </c>
      <c r="J44" s="533">
        <v>0</v>
      </c>
      <c r="K44" s="533">
        <v>0</v>
      </c>
    </row>
    <row r="45" spans="1:11" ht="15">
      <c r="A45" s="335">
        <v>37</v>
      </c>
      <c r="B45" s="330" t="s">
        <v>926</v>
      </c>
      <c r="C45" s="533">
        <v>0</v>
      </c>
      <c r="D45" s="533">
        <v>0</v>
      </c>
      <c r="E45" s="533">
        <v>0</v>
      </c>
      <c r="F45" s="533">
        <v>0</v>
      </c>
      <c r="G45" s="533">
        <v>0</v>
      </c>
      <c r="H45" s="533">
        <v>0</v>
      </c>
      <c r="I45" s="533">
        <v>0</v>
      </c>
      <c r="J45" s="533">
        <v>0</v>
      </c>
      <c r="K45" s="533">
        <v>0</v>
      </c>
    </row>
    <row r="46" spans="1:11" ht="15">
      <c r="A46" s="335">
        <v>38</v>
      </c>
      <c r="B46" s="330" t="s">
        <v>927</v>
      </c>
      <c r="C46" s="533">
        <v>0</v>
      </c>
      <c r="D46" s="533">
        <v>0</v>
      </c>
      <c r="E46" s="533">
        <v>0</v>
      </c>
      <c r="F46" s="533">
        <v>0</v>
      </c>
      <c r="G46" s="533">
        <v>0</v>
      </c>
      <c r="H46" s="533">
        <v>0</v>
      </c>
      <c r="I46" s="533">
        <v>0</v>
      </c>
      <c r="J46" s="533">
        <v>0</v>
      </c>
      <c r="K46" s="533">
        <v>0</v>
      </c>
    </row>
    <row r="47" spans="1:11" ht="15">
      <c r="A47" s="668" t="s">
        <v>14</v>
      </c>
      <c r="B47" s="669"/>
      <c r="C47" s="533">
        <v>0</v>
      </c>
      <c r="D47" s="533">
        <v>0</v>
      </c>
      <c r="E47" s="533">
        <v>0</v>
      </c>
      <c r="F47" s="533">
        <v>0</v>
      </c>
      <c r="G47" s="533">
        <v>0</v>
      </c>
      <c r="H47" s="533">
        <v>0</v>
      </c>
      <c r="I47" s="533">
        <v>0</v>
      </c>
      <c r="J47" s="533">
        <v>0</v>
      </c>
      <c r="K47" s="533">
        <v>0</v>
      </c>
    </row>
    <row r="52" spans="9:11">
      <c r="I52" s="719" t="s">
        <v>885</v>
      </c>
      <c r="J52" s="719"/>
      <c r="K52" s="719"/>
    </row>
    <row r="53" spans="9:11">
      <c r="I53" s="719"/>
      <c r="J53" s="719"/>
      <c r="K53" s="719"/>
    </row>
    <row r="54" spans="9:11">
      <c r="I54" s="719"/>
      <c r="J54" s="719"/>
      <c r="K54" s="719"/>
    </row>
    <row r="55" spans="9:11">
      <c r="I55" s="719"/>
      <c r="J55" s="719"/>
      <c r="K55" s="719"/>
    </row>
    <row r="56" spans="9:11">
      <c r="I56" s="719"/>
      <c r="J56" s="719"/>
      <c r="K56" s="719"/>
    </row>
  </sheetData>
  <mergeCells count="13">
    <mergeCell ref="A4:K4"/>
    <mergeCell ref="A2:K2"/>
    <mergeCell ref="A1:J1"/>
    <mergeCell ref="I52:K56"/>
    <mergeCell ref="A47:B47"/>
    <mergeCell ref="G5:K5"/>
    <mergeCell ref="K6:K7"/>
    <mergeCell ref="I6:I7"/>
    <mergeCell ref="J6:J7"/>
    <mergeCell ref="A6:A7"/>
    <mergeCell ref="B6:B7"/>
    <mergeCell ref="C6:E6"/>
    <mergeCell ref="F6:H6"/>
  </mergeCells>
  <printOptions horizontalCentered="1"/>
  <pageMargins left="0.70866141732283472" right="0.70866141732283472" top="0.23622047244094491" bottom="0" header="0.31496062992125984" footer="0.31496062992125984"/>
  <pageSetup paperSize="9" scale="94" orientation="landscape" r:id="rId1"/>
</worksheet>
</file>

<file path=xl/worksheets/sheet45.xml><?xml version="1.0" encoding="utf-8"?>
<worksheet xmlns="http://schemas.openxmlformats.org/spreadsheetml/2006/main" xmlns:r="http://schemas.openxmlformats.org/officeDocument/2006/relationships">
  <sheetPr codeName="Sheet45">
    <pageSetUpPr fitToPage="1"/>
  </sheetPr>
  <dimension ref="A1:O61"/>
  <sheetViews>
    <sheetView view="pageBreakPreview" topLeftCell="A44" zoomScaleNormal="85" zoomScaleSheetLayoutView="100" workbookViewId="0">
      <selection activeCell="F58" sqref="F58:G61"/>
    </sheetView>
  </sheetViews>
  <sheetFormatPr defaultRowHeight="12.75"/>
  <cols>
    <col min="1" max="1" width="7.42578125" customWidth="1"/>
    <col min="2" max="2" width="14"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5.5703125" customWidth="1"/>
    <col min="12" max="12" width="17.7109375" customWidth="1"/>
  </cols>
  <sheetData>
    <row r="1" spans="1:12" ht="15">
      <c r="A1" s="80"/>
      <c r="B1" s="80"/>
      <c r="C1" s="80"/>
      <c r="D1" s="80"/>
      <c r="E1" s="80"/>
      <c r="F1" s="80"/>
      <c r="G1" s="80"/>
      <c r="H1" s="80"/>
      <c r="K1" s="780" t="s">
        <v>80</v>
      </c>
      <c r="L1" s="780"/>
    </row>
    <row r="2" spans="1:12" ht="15.75">
      <c r="A2" s="897" t="s">
        <v>0</v>
      </c>
      <c r="B2" s="897"/>
      <c r="C2" s="897"/>
      <c r="D2" s="897"/>
      <c r="E2" s="897"/>
      <c r="F2" s="897"/>
      <c r="G2" s="897"/>
      <c r="H2" s="897"/>
      <c r="I2" s="80"/>
      <c r="J2" s="80"/>
      <c r="K2" s="80"/>
      <c r="L2" s="80"/>
    </row>
    <row r="3" spans="1:12" ht="20.25">
      <c r="A3" s="743" t="s">
        <v>734</v>
      </c>
      <c r="B3" s="743"/>
      <c r="C3" s="743"/>
      <c r="D3" s="743"/>
      <c r="E3" s="743"/>
      <c r="F3" s="743"/>
      <c r="G3" s="743"/>
      <c r="H3" s="743"/>
      <c r="I3" s="80"/>
      <c r="J3" s="80"/>
      <c r="K3" s="80"/>
      <c r="L3" s="80"/>
    </row>
    <row r="4" spans="1:12">
      <c r="A4" s="80"/>
      <c r="B4" s="80"/>
      <c r="C4" s="80"/>
      <c r="D4" s="80"/>
      <c r="E4" s="80"/>
      <c r="F4" s="80"/>
      <c r="G4" s="80"/>
      <c r="H4" s="80"/>
      <c r="I4" s="80"/>
      <c r="J4" s="80"/>
      <c r="K4" s="80"/>
      <c r="L4" s="80"/>
    </row>
    <row r="5" spans="1:12" ht="15.75">
      <c r="A5" s="744" t="s">
        <v>854</v>
      </c>
      <c r="B5" s="744"/>
      <c r="C5" s="744"/>
      <c r="D5" s="744"/>
      <c r="E5" s="744"/>
      <c r="F5" s="744"/>
      <c r="G5" s="744"/>
      <c r="H5" s="744"/>
      <c r="I5" s="744"/>
      <c r="J5" s="744"/>
      <c r="K5" s="744"/>
      <c r="L5" s="744"/>
    </row>
    <row r="6" spans="1:12">
      <c r="A6" s="80"/>
      <c r="B6" s="80"/>
      <c r="C6" s="80"/>
      <c r="D6" s="80"/>
      <c r="E6" s="80"/>
      <c r="F6" s="80"/>
      <c r="G6" s="80"/>
      <c r="H6" s="80"/>
      <c r="I6" s="80"/>
      <c r="J6" s="80"/>
      <c r="K6" s="80"/>
      <c r="L6" s="80"/>
    </row>
    <row r="7" spans="1:12">
      <c r="A7" s="707" t="s">
        <v>933</v>
      </c>
      <c r="B7" s="707"/>
      <c r="C7" s="80"/>
      <c r="D7" s="80"/>
      <c r="E7" s="80"/>
      <c r="F7" s="80"/>
      <c r="G7" s="80"/>
      <c r="H7" s="270"/>
      <c r="I7" s="80"/>
      <c r="J7" s="80"/>
      <c r="K7" s="80"/>
      <c r="L7" s="80"/>
    </row>
    <row r="8" spans="1:12" ht="18">
      <c r="A8" s="83"/>
      <c r="B8" s="83"/>
      <c r="C8" s="80"/>
      <c r="D8" s="80"/>
      <c r="E8" s="80"/>
      <c r="F8" s="80"/>
      <c r="G8" s="80"/>
      <c r="H8" s="80"/>
      <c r="I8" s="104"/>
      <c r="J8" s="123"/>
      <c r="K8" s="775" t="s">
        <v>1132</v>
      </c>
      <c r="L8" s="775"/>
    </row>
    <row r="9" spans="1:12" ht="27.75" customHeight="1">
      <c r="A9" s="895" t="s">
        <v>208</v>
      </c>
      <c r="B9" s="895" t="s">
        <v>207</v>
      </c>
      <c r="C9" s="688" t="s">
        <v>479</v>
      </c>
      <c r="D9" s="688" t="s">
        <v>480</v>
      </c>
      <c r="E9" s="808" t="s">
        <v>481</v>
      </c>
      <c r="F9" s="808"/>
      <c r="G9" s="808" t="s">
        <v>436</v>
      </c>
      <c r="H9" s="808"/>
      <c r="I9" s="808" t="s">
        <v>218</v>
      </c>
      <c r="J9" s="808"/>
      <c r="K9" s="769" t="s">
        <v>219</v>
      </c>
      <c r="L9" s="769"/>
    </row>
    <row r="10" spans="1:12" ht="50.25" customHeight="1">
      <c r="A10" s="896"/>
      <c r="B10" s="896"/>
      <c r="C10" s="688"/>
      <c r="D10" s="688"/>
      <c r="E10" s="5" t="s">
        <v>206</v>
      </c>
      <c r="F10" s="5" t="s">
        <v>189</v>
      </c>
      <c r="G10" s="5" t="s">
        <v>206</v>
      </c>
      <c r="H10" s="5" t="s">
        <v>189</v>
      </c>
      <c r="I10" s="5" t="s">
        <v>206</v>
      </c>
      <c r="J10" s="5" t="s">
        <v>189</v>
      </c>
      <c r="K10" s="5" t="s">
        <v>708</v>
      </c>
      <c r="L10" s="5" t="s">
        <v>707</v>
      </c>
    </row>
    <row r="11" spans="1:12" s="14" customFormat="1">
      <c r="A11" s="84">
        <v>1</v>
      </c>
      <c r="B11" s="84">
        <v>2</v>
      </c>
      <c r="C11" s="84">
        <v>3</v>
      </c>
      <c r="D11" s="84">
        <v>4</v>
      </c>
      <c r="E11" s="84">
        <v>5</v>
      </c>
      <c r="F11" s="84">
        <v>6</v>
      </c>
      <c r="G11" s="84">
        <v>7</v>
      </c>
      <c r="H11" s="84">
        <v>8</v>
      </c>
      <c r="I11" s="84">
        <v>9</v>
      </c>
      <c r="J11" s="84">
        <v>10</v>
      </c>
      <c r="K11" s="84">
        <v>11</v>
      </c>
      <c r="L11" s="84">
        <v>12</v>
      </c>
    </row>
    <row r="12" spans="1:12" s="14" customFormat="1">
      <c r="A12" s="343">
        <v>1</v>
      </c>
      <c r="B12" s="146" t="s">
        <v>890</v>
      </c>
      <c r="C12" s="503">
        <v>3152</v>
      </c>
      <c r="D12" s="503">
        <v>463074</v>
      </c>
      <c r="E12" s="503">
        <v>3152</v>
      </c>
      <c r="F12" s="503">
        <v>463074</v>
      </c>
      <c r="G12" s="503">
        <v>1988</v>
      </c>
      <c r="H12" s="503">
        <v>319504</v>
      </c>
      <c r="I12" s="503">
        <v>3152</v>
      </c>
      <c r="J12" s="503">
        <v>517693</v>
      </c>
      <c r="K12" s="503">
        <v>0</v>
      </c>
      <c r="L12" s="503">
        <v>0</v>
      </c>
    </row>
    <row r="13" spans="1:12" s="14" customFormat="1">
      <c r="A13" s="343">
        <v>2</v>
      </c>
      <c r="B13" s="146" t="s">
        <v>891</v>
      </c>
      <c r="C13" s="503">
        <v>2197</v>
      </c>
      <c r="D13" s="503">
        <v>323550</v>
      </c>
      <c r="E13" s="503">
        <v>2197</v>
      </c>
      <c r="F13" s="503">
        <v>323550</v>
      </c>
      <c r="G13" s="503">
        <v>1389</v>
      </c>
      <c r="H13" s="503">
        <v>223237</v>
      </c>
      <c r="I13" s="503">
        <v>2197</v>
      </c>
      <c r="J13" s="503">
        <v>361712</v>
      </c>
      <c r="K13" s="503">
        <v>0</v>
      </c>
      <c r="L13" s="503">
        <v>0</v>
      </c>
    </row>
    <row r="14" spans="1:12" s="14" customFormat="1">
      <c r="A14" s="343">
        <v>3</v>
      </c>
      <c r="B14" s="146" t="s">
        <v>892</v>
      </c>
      <c r="C14" s="503">
        <v>1898</v>
      </c>
      <c r="D14" s="503">
        <v>277874</v>
      </c>
      <c r="E14" s="503">
        <v>1898</v>
      </c>
      <c r="F14" s="503">
        <v>277874</v>
      </c>
      <c r="G14" s="503">
        <v>1193</v>
      </c>
      <c r="H14" s="503">
        <v>191723</v>
      </c>
      <c r="I14" s="503">
        <v>1898</v>
      </c>
      <c r="J14" s="503">
        <v>310649</v>
      </c>
      <c r="K14" s="503">
        <v>0</v>
      </c>
      <c r="L14" s="503">
        <v>0</v>
      </c>
    </row>
    <row r="15" spans="1:12" s="14" customFormat="1">
      <c r="A15" s="343">
        <v>4</v>
      </c>
      <c r="B15" s="146" t="s">
        <v>893</v>
      </c>
      <c r="C15" s="503">
        <v>1143</v>
      </c>
      <c r="D15" s="503">
        <v>167870</v>
      </c>
      <c r="E15" s="503">
        <v>1143</v>
      </c>
      <c r="F15" s="503">
        <v>167870</v>
      </c>
      <c r="G15" s="503">
        <v>721</v>
      </c>
      <c r="H15" s="503">
        <v>115824</v>
      </c>
      <c r="I15" s="503">
        <v>1143</v>
      </c>
      <c r="J15" s="503">
        <v>187670</v>
      </c>
      <c r="K15" s="503">
        <v>0</v>
      </c>
      <c r="L15" s="503">
        <v>0</v>
      </c>
    </row>
    <row r="16" spans="1:12" s="14" customFormat="1">
      <c r="A16" s="343">
        <v>5</v>
      </c>
      <c r="B16" s="146" t="s">
        <v>894</v>
      </c>
      <c r="C16" s="503">
        <v>2075</v>
      </c>
      <c r="D16" s="503">
        <v>305191</v>
      </c>
      <c r="E16" s="503">
        <v>2075</v>
      </c>
      <c r="F16" s="503">
        <v>305191</v>
      </c>
      <c r="G16" s="503">
        <v>1310</v>
      </c>
      <c r="H16" s="503">
        <v>210571</v>
      </c>
      <c r="I16" s="503">
        <v>2075</v>
      </c>
      <c r="J16" s="503">
        <v>341188</v>
      </c>
      <c r="K16" s="503">
        <v>0</v>
      </c>
      <c r="L16" s="503">
        <v>0</v>
      </c>
    </row>
    <row r="17" spans="1:12" s="14" customFormat="1">
      <c r="A17" s="343">
        <v>6</v>
      </c>
      <c r="B17" s="146" t="s">
        <v>895</v>
      </c>
      <c r="C17" s="503">
        <v>1203</v>
      </c>
      <c r="D17" s="503">
        <v>176682</v>
      </c>
      <c r="E17" s="503">
        <v>1203</v>
      </c>
      <c r="F17" s="503">
        <v>176682</v>
      </c>
      <c r="G17" s="503">
        <v>759</v>
      </c>
      <c r="H17" s="503">
        <v>121904</v>
      </c>
      <c r="I17" s="503">
        <v>1203</v>
      </c>
      <c r="J17" s="503">
        <v>197521</v>
      </c>
      <c r="K17" s="503">
        <v>0</v>
      </c>
      <c r="L17" s="503">
        <v>0</v>
      </c>
    </row>
    <row r="18" spans="1:12" s="14" customFormat="1">
      <c r="A18" s="343">
        <v>7</v>
      </c>
      <c r="B18" s="146" t="s">
        <v>896</v>
      </c>
      <c r="C18" s="503">
        <v>3126</v>
      </c>
      <c r="D18" s="503">
        <v>459109</v>
      </c>
      <c r="E18" s="503">
        <v>3126</v>
      </c>
      <c r="F18" s="503">
        <v>459109</v>
      </c>
      <c r="G18" s="503">
        <v>1971</v>
      </c>
      <c r="H18" s="503">
        <v>316768</v>
      </c>
      <c r="I18" s="503">
        <v>3126</v>
      </c>
      <c r="J18" s="503">
        <v>513260</v>
      </c>
      <c r="K18" s="503">
        <v>0</v>
      </c>
      <c r="L18" s="503">
        <v>0</v>
      </c>
    </row>
    <row r="19" spans="1:12" s="14" customFormat="1">
      <c r="A19" s="343">
        <v>8</v>
      </c>
      <c r="B19" s="146" t="s">
        <v>897</v>
      </c>
      <c r="C19" s="503">
        <v>900</v>
      </c>
      <c r="D19" s="503">
        <v>132181</v>
      </c>
      <c r="E19" s="503">
        <v>900</v>
      </c>
      <c r="F19" s="503">
        <v>132181</v>
      </c>
      <c r="G19" s="503">
        <v>568</v>
      </c>
      <c r="H19" s="503">
        <v>91200</v>
      </c>
      <c r="I19" s="503">
        <v>900</v>
      </c>
      <c r="J19" s="503">
        <v>147772</v>
      </c>
      <c r="K19" s="503">
        <v>0</v>
      </c>
      <c r="L19" s="503">
        <v>0</v>
      </c>
    </row>
    <row r="20" spans="1:12" s="14" customFormat="1">
      <c r="A20" s="343">
        <v>9</v>
      </c>
      <c r="B20" s="146" t="s">
        <v>898</v>
      </c>
      <c r="C20" s="503">
        <v>529</v>
      </c>
      <c r="D20" s="503">
        <v>77693</v>
      </c>
      <c r="E20" s="503">
        <v>529</v>
      </c>
      <c r="F20" s="503">
        <v>77693</v>
      </c>
      <c r="G20" s="503">
        <v>334</v>
      </c>
      <c r="H20" s="503">
        <v>53605</v>
      </c>
      <c r="I20" s="503">
        <v>529</v>
      </c>
      <c r="J20" s="503">
        <v>86857</v>
      </c>
      <c r="K20" s="503">
        <v>0</v>
      </c>
      <c r="L20" s="503">
        <v>0</v>
      </c>
    </row>
    <row r="21" spans="1:12" s="14" customFormat="1">
      <c r="A21" s="343">
        <v>10</v>
      </c>
      <c r="B21" s="146" t="s">
        <v>899</v>
      </c>
      <c r="C21" s="503">
        <v>1687</v>
      </c>
      <c r="D21" s="503">
        <v>247472</v>
      </c>
      <c r="E21" s="503">
        <v>1687</v>
      </c>
      <c r="F21" s="503">
        <v>247472</v>
      </c>
      <c r="G21" s="503">
        <v>1063</v>
      </c>
      <c r="H21" s="503">
        <v>170747</v>
      </c>
      <c r="I21" s="503">
        <v>1687</v>
      </c>
      <c r="J21" s="503">
        <v>276661</v>
      </c>
      <c r="K21" s="503">
        <v>0</v>
      </c>
      <c r="L21" s="503">
        <v>0</v>
      </c>
    </row>
    <row r="22" spans="1:12" s="14" customFormat="1">
      <c r="A22" s="343">
        <v>11</v>
      </c>
      <c r="B22" s="146" t="s">
        <v>900</v>
      </c>
      <c r="C22" s="503">
        <v>1895</v>
      </c>
      <c r="D22" s="503">
        <v>278314</v>
      </c>
      <c r="E22" s="503">
        <v>1895</v>
      </c>
      <c r="F22" s="503">
        <v>278314</v>
      </c>
      <c r="G22" s="503">
        <v>1195</v>
      </c>
      <c r="H22" s="503">
        <v>192027</v>
      </c>
      <c r="I22" s="503">
        <v>1895</v>
      </c>
      <c r="J22" s="503">
        <v>311141</v>
      </c>
      <c r="K22" s="503">
        <v>0</v>
      </c>
      <c r="L22" s="503">
        <v>0</v>
      </c>
    </row>
    <row r="23" spans="1:12" s="14" customFormat="1">
      <c r="A23" s="343">
        <v>12</v>
      </c>
      <c r="B23" s="146" t="s">
        <v>901</v>
      </c>
      <c r="C23" s="503">
        <v>2457</v>
      </c>
      <c r="D23" s="503">
        <v>360707</v>
      </c>
      <c r="E23" s="503">
        <v>2457</v>
      </c>
      <c r="F23" s="503">
        <v>360707</v>
      </c>
      <c r="G23" s="503">
        <v>1549</v>
      </c>
      <c r="H23" s="503">
        <v>248875</v>
      </c>
      <c r="I23" s="503">
        <v>2457</v>
      </c>
      <c r="J23" s="503">
        <v>403252</v>
      </c>
      <c r="K23" s="503">
        <v>0</v>
      </c>
      <c r="L23" s="503">
        <v>0</v>
      </c>
    </row>
    <row r="24" spans="1:12" s="14" customFormat="1">
      <c r="A24" s="343">
        <v>13</v>
      </c>
      <c r="B24" s="146" t="s">
        <v>902</v>
      </c>
      <c r="C24" s="503">
        <v>2114</v>
      </c>
      <c r="D24" s="503">
        <v>309891</v>
      </c>
      <c r="E24" s="503">
        <v>2114</v>
      </c>
      <c r="F24" s="503">
        <v>309891</v>
      </c>
      <c r="G24" s="503">
        <v>1331</v>
      </c>
      <c r="H24" s="503">
        <v>213813</v>
      </c>
      <c r="I24" s="503">
        <v>2114</v>
      </c>
      <c r="J24" s="503">
        <v>346442</v>
      </c>
      <c r="K24" s="503">
        <v>0</v>
      </c>
      <c r="L24" s="503">
        <v>0</v>
      </c>
    </row>
    <row r="25" spans="1:12" s="14" customFormat="1">
      <c r="A25" s="343">
        <v>14</v>
      </c>
      <c r="B25" s="146" t="s">
        <v>903</v>
      </c>
      <c r="C25" s="503">
        <v>1781</v>
      </c>
      <c r="D25" s="503">
        <v>260837</v>
      </c>
      <c r="E25" s="503">
        <v>1781</v>
      </c>
      <c r="F25" s="503">
        <v>260837</v>
      </c>
      <c r="G25" s="503">
        <v>1120</v>
      </c>
      <c r="H25" s="503">
        <v>179968</v>
      </c>
      <c r="I25" s="503">
        <v>1781</v>
      </c>
      <c r="J25" s="503">
        <v>291602</v>
      </c>
      <c r="K25" s="503">
        <v>0</v>
      </c>
      <c r="L25" s="503">
        <v>0</v>
      </c>
    </row>
    <row r="26" spans="1:12" s="14" customFormat="1">
      <c r="A26" s="343">
        <v>15</v>
      </c>
      <c r="B26" s="146" t="s">
        <v>904</v>
      </c>
      <c r="C26" s="503">
        <v>3045</v>
      </c>
      <c r="D26" s="503">
        <v>447212</v>
      </c>
      <c r="E26" s="503">
        <v>3045</v>
      </c>
      <c r="F26" s="503">
        <v>447212</v>
      </c>
      <c r="G26" s="503">
        <v>1920</v>
      </c>
      <c r="H26" s="503">
        <v>308560</v>
      </c>
      <c r="I26" s="503">
        <v>3045</v>
      </c>
      <c r="J26" s="503">
        <v>499960</v>
      </c>
      <c r="K26" s="503">
        <v>0</v>
      </c>
      <c r="L26" s="503">
        <v>0</v>
      </c>
    </row>
    <row r="27" spans="1:12" s="14" customFormat="1">
      <c r="A27" s="343">
        <v>16</v>
      </c>
      <c r="B27" s="146" t="s">
        <v>905</v>
      </c>
      <c r="C27" s="503">
        <v>2016</v>
      </c>
      <c r="D27" s="503">
        <v>295938</v>
      </c>
      <c r="E27" s="503">
        <v>2016</v>
      </c>
      <c r="F27" s="503">
        <v>295938</v>
      </c>
      <c r="G27" s="503">
        <v>1271</v>
      </c>
      <c r="H27" s="503">
        <v>204187</v>
      </c>
      <c r="I27" s="503">
        <v>2016</v>
      </c>
      <c r="J27" s="503">
        <v>330844</v>
      </c>
      <c r="K27" s="503">
        <v>0</v>
      </c>
      <c r="L27" s="503">
        <v>0</v>
      </c>
    </row>
    <row r="28" spans="1:12" s="14" customFormat="1">
      <c r="A28" s="343">
        <v>17</v>
      </c>
      <c r="B28" s="146" t="s">
        <v>906</v>
      </c>
      <c r="C28" s="503">
        <v>415</v>
      </c>
      <c r="D28" s="503">
        <v>60803</v>
      </c>
      <c r="E28" s="503">
        <v>415</v>
      </c>
      <c r="F28" s="503">
        <v>60803</v>
      </c>
      <c r="G28" s="503">
        <v>261</v>
      </c>
      <c r="H28" s="503">
        <v>41952</v>
      </c>
      <c r="I28" s="503">
        <v>415</v>
      </c>
      <c r="J28" s="503">
        <v>67975</v>
      </c>
      <c r="K28" s="503">
        <v>0</v>
      </c>
      <c r="L28" s="503">
        <v>0</v>
      </c>
    </row>
    <row r="29" spans="1:12" s="14" customFormat="1">
      <c r="A29" s="343">
        <v>18</v>
      </c>
      <c r="B29" s="146" t="s">
        <v>907</v>
      </c>
      <c r="C29" s="503">
        <v>2071</v>
      </c>
      <c r="D29" s="503">
        <v>304016</v>
      </c>
      <c r="E29" s="503">
        <v>2071</v>
      </c>
      <c r="F29" s="503">
        <v>304016</v>
      </c>
      <c r="G29" s="503">
        <v>1305</v>
      </c>
      <c r="H29" s="503">
        <v>209760</v>
      </c>
      <c r="I29" s="503">
        <v>2071</v>
      </c>
      <c r="J29" s="503">
        <v>339875</v>
      </c>
      <c r="K29" s="503">
        <v>0</v>
      </c>
      <c r="L29" s="503">
        <v>0</v>
      </c>
    </row>
    <row r="30" spans="1:12" s="14" customFormat="1">
      <c r="A30" s="343">
        <v>19</v>
      </c>
      <c r="B30" s="146" t="s">
        <v>908</v>
      </c>
      <c r="C30" s="503">
        <v>3249</v>
      </c>
      <c r="D30" s="503">
        <v>476733</v>
      </c>
      <c r="E30" s="503">
        <v>3249</v>
      </c>
      <c r="F30" s="503">
        <v>476733</v>
      </c>
      <c r="G30" s="503">
        <v>2047</v>
      </c>
      <c r="H30" s="503">
        <v>328928</v>
      </c>
      <c r="I30" s="503">
        <v>3249</v>
      </c>
      <c r="J30" s="503">
        <v>532963</v>
      </c>
      <c r="K30" s="503">
        <v>0</v>
      </c>
      <c r="L30" s="503">
        <v>0</v>
      </c>
    </row>
    <row r="31" spans="1:12" s="14" customFormat="1">
      <c r="A31" s="343">
        <v>20</v>
      </c>
      <c r="B31" s="146" t="s">
        <v>909</v>
      </c>
      <c r="C31" s="503">
        <v>2620</v>
      </c>
      <c r="D31" s="503">
        <v>384793</v>
      </c>
      <c r="E31" s="503">
        <v>2620</v>
      </c>
      <c r="F31" s="503">
        <v>384793</v>
      </c>
      <c r="G31" s="503">
        <v>1652</v>
      </c>
      <c r="H31" s="503">
        <v>265493</v>
      </c>
      <c r="I31" s="503">
        <v>2620</v>
      </c>
      <c r="J31" s="503">
        <v>430179</v>
      </c>
      <c r="K31" s="503">
        <v>0</v>
      </c>
      <c r="L31" s="503">
        <v>0</v>
      </c>
    </row>
    <row r="32" spans="1:12" s="14" customFormat="1">
      <c r="A32" s="343">
        <v>21</v>
      </c>
      <c r="B32" s="146" t="s">
        <v>910</v>
      </c>
      <c r="C32" s="503">
        <v>2436</v>
      </c>
      <c r="D32" s="503">
        <v>356154</v>
      </c>
      <c r="E32" s="503">
        <v>2436</v>
      </c>
      <c r="F32" s="503">
        <v>356154</v>
      </c>
      <c r="G32" s="503">
        <v>1529</v>
      </c>
      <c r="H32" s="503">
        <v>245733</v>
      </c>
      <c r="I32" s="503">
        <v>2436</v>
      </c>
      <c r="J32" s="503">
        <v>398162</v>
      </c>
      <c r="K32" s="503">
        <v>0</v>
      </c>
      <c r="L32" s="503">
        <v>0</v>
      </c>
    </row>
    <row r="33" spans="1:15" s="14" customFormat="1">
      <c r="A33" s="343">
        <v>22</v>
      </c>
      <c r="B33" s="146" t="s">
        <v>911</v>
      </c>
      <c r="C33" s="503">
        <v>3012</v>
      </c>
      <c r="D33" s="503">
        <v>439869</v>
      </c>
      <c r="E33" s="503">
        <v>3012</v>
      </c>
      <c r="F33" s="503">
        <v>439869</v>
      </c>
      <c r="G33" s="503">
        <v>1889</v>
      </c>
      <c r="H33" s="503">
        <v>303493</v>
      </c>
      <c r="I33" s="503">
        <v>3012</v>
      </c>
      <c r="J33" s="503">
        <v>491751</v>
      </c>
      <c r="K33" s="503">
        <v>0</v>
      </c>
      <c r="L33" s="503">
        <v>0</v>
      </c>
    </row>
    <row r="34" spans="1:15" s="14" customFormat="1">
      <c r="A34" s="343">
        <v>23</v>
      </c>
      <c r="B34" s="146" t="s">
        <v>912</v>
      </c>
      <c r="C34" s="503">
        <v>2545</v>
      </c>
      <c r="D34" s="503">
        <v>375541</v>
      </c>
      <c r="E34" s="503">
        <v>2545</v>
      </c>
      <c r="F34" s="503">
        <v>375541</v>
      </c>
      <c r="G34" s="503">
        <v>1612</v>
      </c>
      <c r="H34" s="503">
        <v>259109</v>
      </c>
      <c r="I34" s="503">
        <v>2545</v>
      </c>
      <c r="J34" s="503">
        <v>419835</v>
      </c>
      <c r="K34" s="503">
        <v>0</v>
      </c>
      <c r="L34" s="503">
        <v>0</v>
      </c>
    </row>
    <row r="35" spans="1:15" s="14" customFormat="1">
      <c r="A35" s="343">
        <v>24</v>
      </c>
      <c r="B35" s="146" t="s">
        <v>913</v>
      </c>
      <c r="C35" s="503">
        <v>2267</v>
      </c>
      <c r="D35" s="503">
        <v>333243</v>
      </c>
      <c r="E35" s="503">
        <v>2267</v>
      </c>
      <c r="F35" s="503">
        <v>333243</v>
      </c>
      <c r="G35" s="503">
        <v>1431</v>
      </c>
      <c r="H35" s="503">
        <v>229925</v>
      </c>
      <c r="I35" s="503">
        <v>2267</v>
      </c>
      <c r="J35" s="503">
        <v>372548</v>
      </c>
      <c r="K35" s="503">
        <v>0</v>
      </c>
      <c r="L35" s="503">
        <v>0</v>
      </c>
    </row>
    <row r="36" spans="1:15" s="14" customFormat="1">
      <c r="A36" s="343">
        <v>25</v>
      </c>
      <c r="B36" s="146" t="s">
        <v>914</v>
      </c>
      <c r="C36" s="503">
        <v>1519</v>
      </c>
      <c r="D36" s="503">
        <v>222651</v>
      </c>
      <c r="E36" s="503">
        <v>1519</v>
      </c>
      <c r="F36" s="503">
        <v>222651</v>
      </c>
      <c r="G36" s="503">
        <v>956</v>
      </c>
      <c r="H36" s="503">
        <v>153621</v>
      </c>
      <c r="I36" s="503">
        <v>1519</v>
      </c>
      <c r="J36" s="503">
        <v>248913</v>
      </c>
      <c r="K36" s="503">
        <v>0</v>
      </c>
      <c r="L36" s="503">
        <v>0</v>
      </c>
    </row>
    <row r="37" spans="1:15" s="14" customFormat="1">
      <c r="A37" s="343">
        <v>26</v>
      </c>
      <c r="B37" s="146" t="s">
        <v>915</v>
      </c>
      <c r="C37" s="503">
        <v>1940</v>
      </c>
      <c r="D37" s="503">
        <v>284923</v>
      </c>
      <c r="E37" s="503">
        <v>1940</v>
      </c>
      <c r="F37" s="503">
        <v>284923</v>
      </c>
      <c r="G37" s="503">
        <v>1223</v>
      </c>
      <c r="H37" s="503">
        <v>196587</v>
      </c>
      <c r="I37" s="503">
        <v>1940</v>
      </c>
      <c r="J37" s="503">
        <v>318530</v>
      </c>
      <c r="K37" s="503">
        <v>0</v>
      </c>
      <c r="L37" s="503">
        <v>0</v>
      </c>
    </row>
    <row r="38" spans="1:15" s="14" customFormat="1">
      <c r="A38" s="343">
        <v>27</v>
      </c>
      <c r="B38" s="146" t="s">
        <v>916</v>
      </c>
      <c r="C38" s="503">
        <v>2011</v>
      </c>
      <c r="D38" s="503">
        <v>295351</v>
      </c>
      <c r="E38" s="503">
        <v>2011</v>
      </c>
      <c r="F38" s="503">
        <v>295351</v>
      </c>
      <c r="G38" s="503">
        <v>1268</v>
      </c>
      <c r="H38" s="503">
        <v>203781</v>
      </c>
      <c r="I38" s="503">
        <v>2011</v>
      </c>
      <c r="J38" s="503">
        <v>330187</v>
      </c>
      <c r="K38" s="503">
        <v>0</v>
      </c>
      <c r="L38" s="503">
        <v>0</v>
      </c>
    </row>
    <row r="39" spans="1:15" s="14" customFormat="1">
      <c r="A39" s="343">
        <v>28</v>
      </c>
      <c r="B39" s="146" t="s">
        <v>917</v>
      </c>
      <c r="C39" s="503">
        <v>1814</v>
      </c>
      <c r="D39" s="503">
        <v>268327</v>
      </c>
      <c r="E39" s="503">
        <v>1814</v>
      </c>
      <c r="F39" s="503">
        <v>268327</v>
      </c>
      <c r="G39" s="503">
        <v>1152</v>
      </c>
      <c r="H39" s="503">
        <v>185136</v>
      </c>
      <c r="I39" s="503">
        <v>1814</v>
      </c>
      <c r="J39" s="503">
        <v>299976</v>
      </c>
      <c r="K39" s="503">
        <v>0</v>
      </c>
      <c r="L39" s="503">
        <v>0</v>
      </c>
    </row>
    <row r="40" spans="1:15" s="14" customFormat="1">
      <c r="A40" s="335">
        <v>29</v>
      </c>
      <c r="B40" s="330" t="s">
        <v>918</v>
      </c>
      <c r="C40" s="503">
        <v>2026</v>
      </c>
      <c r="D40" s="503">
        <v>295204</v>
      </c>
      <c r="E40" s="503">
        <v>2026</v>
      </c>
      <c r="F40" s="503">
        <v>295204</v>
      </c>
      <c r="G40" s="503">
        <v>1268</v>
      </c>
      <c r="H40" s="503">
        <v>203680</v>
      </c>
      <c r="I40" s="503">
        <v>2026</v>
      </c>
      <c r="J40" s="503">
        <v>330023</v>
      </c>
      <c r="K40" s="503">
        <v>0</v>
      </c>
      <c r="L40" s="503">
        <v>0</v>
      </c>
    </row>
    <row r="41" spans="1:15" s="14" customFormat="1">
      <c r="A41" s="335">
        <v>30</v>
      </c>
      <c r="B41" s="330" t="s">
        <v>919</v>
      </c>
      <c r="C41" s="503">
        <v>1010</v>
      </c>
      <c r="D41" s="503">
        <v>148483</v>
      </c>
      <c r="E41" s="503">
        <v>1010</v>
      </c>
      <c r="F41" s="503">
        <v>148483</v>
      </c>
      <c r="G41" s="503">
        <v>638</v>
      </c>
      <c r="H41" s="503">
        <v>102448</v>
      </c>
      <c r="I41" s="503">
        <v>1010</v>
      </c>
      <c r="J41" s="503">
        <v>165997</v>
      </c>
      <c r="K41" s="503">
        <v>0</v>
      </c>
      <c r="L41" s="503">
        <v>0</v>
      </c>
    </row>
    <row r="42" spans="1:15" s="14" customFormat="1">
      <c r="A42" s="335">
        <v>31</v>
      </c>
      <c r="B42" s="330" t="s">
        <v>920</v>
      </c>
      <c r="C42" s="503">
        <v>481</v>
      </c>
      <c r="D42" s="503">
        <v>70056</v>
      </c>
      <c r="E42" s="503">
        <v>481</v>
      </c>
      <c r="F42" s="503">
        <v>70056</v>
      </c>
      <c r="G42" s="503">
        <v>301</v>
      </c>
      <c r="H42" s="503">
        <v>48336</v>
      </c>
      <c r="I42" s="503">
        <v>481</v>
      </c>
      <c r="J42" s="503">
        <v>78319</v>
      </c>
      <c r="K42" s="503">
        <v>0</v>
      </c>
      <c r="L42" s="503">
        <v>0</v>
      </c>
    </row>
    <row r="43" spans="1:15" s="14" customFormat="1">
      <c r="A43" s="335">
        <v>32</v>
      </c>
      <c r="B43" s="330" t="s">
        <v>921</v>
      </c>
      <c r="C43" s="503">
        <v>744</v>
      </c>
      <c r="D43" s="503">
        <v>110591</v>
      </c>
      <c r="E43" s="503">
        <v>744</v>
      </c>
      <c r="F43" s="503">
        <v>110591</v>
      </c>
      <c r="G43" s="503">
        <v>475</v>
      </c>
      <c r="H43" s="503">
        <v>76304</v>
      </c>
      <c r="I43" s="503">
        <v>744</v>
      </c>
      <c r="J43" s="503">
        <v>123636</v>
      </c>
      <c r="K43" s="503">
        <v>0</v>
      </c>
      <c r="L43" s="503">
        <v>0</v>
      </c>
    </row>
    <row r="44" spans="1:15">
      <c r="A44" s="335">
        <v>33</v>
      </c>
      <c r="B44" s="330" t="s">
        <v>922</v>
      </c>
      <c r="C44" s="504">
        <v>1700</v>
      </c>
      <c r="D44" s="504">
        <v>249675</v>
      </c>
      <c r="E44" s="504">
        <v>1700</v>
      </c>
      <c r="F44" s="504">
        <v>249675</v>
      </c>
      <c r="G44" s="504">
        <v>1072</v>
      </c>
      <c r="H44" s="504">
        <v>172267</v>
      </c>
      <c r="I44" s="504">
        <v>1700</v>
      </c>
      <c r="J44" s="504">
        <v>279124</v>
      </c>
      <c r="K44" s="503">
        <v>0</v>
      </c>
      <c r="L44" s="503">
        <v>0</v>
      </c>
      <c r="N44" s="14"/>
      <c r="O44" s="14"/>
    </row>
    <row r="45" spans="1:15">
      <c r="A45" s="335">
        <v>34</v>
      </c>
      <c r="B45" s="330" t="s">
        <v>923</v>
      </c>
      <c r="C45" s="504">
        <v>1059</v>
      </c>
      <c r="D45" s="504">
        <v>155533</v>
      </c>
      <c r="E45" s="504">
        <v>1059</v>
      </c>
      <c r="F45" s="504">
        <v>155533</v>
      </c>
      <c r="G45" s="504">
        <v>668</v>
      </c>
      <c r="H45" s="504">
        <v>107312</v>
      </c>
      <c r="I45" s="504">
        <v>1059</v>
      </c>
      <c r="J45" s="504">
        <v>173878</v>
      </c>
      <c r="K45" s="503">
        <v>0</v>
      </c>
      <c r="L45" s="503">
        <v>0</v>
      </c>
      <c r="N45" s="14"/>
      <c r="O45" s="14"/>
    </row>
    <row r="46" spans="1:15">
      <c r="A46" s="335">
        <v>35</v>
      </c>
      <c r="B46" s="330" t="s">
        <v>924</v>
      </c>
      <c r="C46" s="504">
        <v>1487</v>
      </c>
      <c r="D46" s="504">
        <v>219420</v>
      </c>
      <c r="E46" s="504">
        <v>1487</v>
      </c>
      <c r="F46" s="504">
        <v>219420</v>
      </c>
      <c r="G46" s="504">
        <v>942</v>
      </c>
      <c r="H46" s="504">
        <v>151392</v>
      </c>
      <c r="I46" s="504">
        <v>1487</v>
      </c>
      <c r="J46" s="504">
        <v>245301</v>
      </c>
      <c r="K46" s="503">
        <v>0</v>
      </c>
      <c r="L46" s="503">
        <v>0</v>
      </c>
      <c r="N46" s="14"/>
      <c r="O46" s="14"/>
    </row>
    <row r="47" spans="1:15">
      <c r="A47" s="335">
        <v>36</v>
      </c>
      <c r="B47" s="330" t="s">
        <v>925</v>
      </c>
      <c r="C47" s="504">
        <v>1285</v>
      </c>
      <c r="D47" s="504">
        <v>188725</v>
      </c>
      <c r="E47" s="504">
        <v>1285</v>
      </c>
      <c r="F47" s="504">
        <v>188725</v>
      </c>
      <c r="G47" s="504">
        <v>810</v>
      </c>
      <c r="H47" s="504">
        <v>130213</v>
      </c>
      <c r="I47" s="504">
        <v>1285</v>
      </c>
      <c r="J47" s="504">
        <v>210985</v>
      </c>
      <c r="K47" s="503">
        <v>0</v>
      </c>
      <c r="L47" s="503">
        <v>0</v>
      </c>
      <c r="N47" s="14"/>
      <c r="O47" s="14"/>
    </row>
    <row r="48" spans="1:15">
      <c r="A48" s="335">
        <v>37</v>
      </c>
      <c r="B48" s="330" t="s">
        <v>926</v>
      </c>
      <c r="C48" s="504">
        <v>1739</v>
      </c>
      <c r="D48" s="504">
        <v>252025</v>
      </c>
      <c r="E48" s="504">
        <v>1739</v>
      </c>
      <c r="F48" s="504">
        <v>252025</v>
      </c>
      <c r="G48" s="504">
        <v>1082</v>
      </c>
      <c r="H48" s="504">
        <v>173888</v>
      </c>
      <c r="I48" s="504">
        <v>1739</v>
      </c>
      <c r="J48" s="504">
        <v>281751</v>
      </c>
      <c r="K48" s="503">
        <v>0</v>
      </c>
      <c r="L48" s="503">
        <v>0</v>
      </c>
      <c r="N48" s="14"/>
      <c r="O48" s="14"/>
    </row>
    <row r="49" spans="1:15">
      <c r="A49" s="335">
        <v>38</v>
      </c>
      <c r="B49" s="330" t="s">
        <v>927</v>
      </c>
      <c r="C49" s="504">
        <v>1532</v>
      </c>
      <c r="D49" s="504">
        <v>224120</v>
      </c>
      <c r="E49" s="504">
        <v>1532</v>
      </c>
      <c r="F49" s="504">
        <v>224120</v>
      </c>
      <c r="G49" s="504">
        <v>962</v>
      </c>
      <c r="H49" s="504">
        <v>154635</v>
      </c>
      <c r="I49" s="504">
        <v>1532</v>
      </c>
      <c r="J49" s="504">
        <v>250555</v>
      </c>
      <c r="K49" s="503">
        <v>0</v>
      </c>
      <c r="L49" s="503">
        <v>0</v>
      </c>
      <c r="N49" s="14"/>
      <c r="O49" s="14"/>
    </row>
    <row r="50" spans="1:15">
      <c r="A50" s="761" t="s">
        <v>14</v>
      </c>
      <c r="B50" s="762"/>
      <c r="C50" s="87">
        <f t="shared" ref="C50:J50" si="0">SUM(C12:C49)</f>
        <v>70180</v>
      </c>
      <c r="D50" s="87">
        <f t="shared" si="0"/>
        <v>10299831</v>
      </c>
      <c r="E50" s="504">
        <f t="shared" si="0"/>
        <v>70180</v>
      </c>
      <c r="F50" s="504">
        <f t="shared" si="0"/>
        <v>10299831</v>
      </c>
      <c r="G50" s="504">
        <f t="shared" si="0"/>
        <v>44225</v>
      </c>
      <c r="H50" s="504">
        <f t="shared" si="0"/>
        <v>7106506</v>
      </c>
      <c r="I50" s="504">
        <f t="shared" si="0"/>
        <v>70180</v>
      </c>
      <c r="J50" s="504">
        <f t="shared" si="0"/>
        <v>11514687</v>
      </c>
      <c r="K50" s="503">
        <v>0</v>
      </c>
      <c r="L50" s="503">
        <v>0</v>
      </c>
    </row>
    <row r="51" spans="1:15">
      <c r="A51" s="89"/>
      <c r="B51" s="89"/>
      <c r="C51" s="80"/>
      <c r="D51" s="80"/>
      <c r="E51" s="80"/>
      <c r="F51" s="80"/>
      <c r="G51" s="80"/>
      <c r="H51" s="80"/>
      <c r="I51" s="80"/>
      <c r="J51" s="80"/>
      <c r="K51" s="80"/>
      <c r="L51" s="80"/>
    </row>
    <row r="52" spans="1:15">
      <c r="A52" s="89"/>
      <c r="B52" s="89"/>
      <c r="C52" s="80"/>
      <c r="D52" s="80"/>
      <c r="E52" s="80"/>
      <c r="F52" s="80"/>
      <c r="G52" s="80"/>
      <c r="H52" s="80"/>
      <c r="I52" s="80"/>
      <c r="J52" s="80"/>
      <c r="K52" s="80"/>
      <c r="L52" s="80"/>
    </row>
    <row r="53" spans="1:15">
      <c r="A53" s="80"/>
      <c r="B53" s="80"/>
      <c r="C53" s="80"/>
      <c r="D53" s="80"/>
      <c r="E53" s="80"/>
      <c r="F53" s="80"/>
      <c r="G53" s="80"/>
      <c r="H53" s="80"/>
      <c r="I53" s="80"/>
      <c r="J53" s="80"/>
      <c r="K53" s="80"/>
      <c r="L53" s="80"/>
    </row>
    <row r="54" spans="1:15" ht="15.75">
      <c r="D54" s="532">
        <v>17239412</v>
      </c>
      <c r="F54" s="390">
        <f>F50/D54*100</f>
        <v>59.745837038989499</v>
      </c>
      <c r="H54" s="390">
        <f>H50/D54*100</f>
        <v>41.222438445116346</v>
      </c>
      <c r="J54">
        <f>J50/D54*100</f>
        <v>66.792805926327418</v>
      </c>
    </row>
    <row r="55" spans="1:15">
      <c r="J55" s="719" t="s">
        <v>885</v>
      </c>
      <c r="K55" s="719"/>
      <c r="L55" s="719"/>
    </row>
    <row r="56" spans="1:15" ht="13.5" thickBot="1">
      <c r="J56" s="719"/>
      <c r="K56" s="719"/>
      <c r="L56" s="719"/>
    </row>
    <row r="57" spans="1:15" ht="19.5" thickBot="1">
      <c r="E57" s="658" t="s">
        <v>1155</v>
      </c>
      <c r="F57" s="658" t="s">
        <v>1156</v>
      </c>
      <c r="G57" s="658" t="s">
        <v>1157</v>
      </c>
      <c r="J57" s="719"/>
      <c r="K57" s="719"/>
      <c r="L57" s="719"/>
    </row>
    <row r="58" spans="1:15" ht="39" thickTop="1" thickBot="1">
      <c r="E58" s="659" t="s">
        <v>1158</v>
      </c>
      <c r="F58" s="665">
        <v>70180</v>
      </c>
      <c r="G58" s="660">
        <v>17239412</v>
      </c>
      <c r="J58" s="719"/>
      <c r="K58" s="719"/>
      <c r="L58" s="719"/>
    </row>
    <row r="59" spans="1:15" ht="38.25" thickBot="1">
      <c r="E59" s="661" t="s">
        <v>1159</v>
      </c>
      <c r="F59" s="662">
        <v>70180</v>
      </c>
      <c r="G59" s="662">
        <v>10299831</v>
      </c>
      <c r="H59" s="390">
        <f>G59/G58*100</f>
        <v>59.745837038989499</v>
      </c>
      <c r="J59" s="719"/>
      <c r="K59" s="719"/>
      <c r="L59" s="719"/>
    </row>
    <row r="60" spans="1:15" ht="57" thickBot="1">
      <c r="E60" s="663" t="s">
        <v>1160</v>
      </c>
      <c r="F60" s="664">
        <v>44225</v>
      </c>
      <c r="G60" s="664">
        <v>7106506</v>
      </c>
      <c r="H60" s="390">
        <f>G60/G58*100</f>
        <v>41.222438445116346</v>
      </c>
    </row>
    <row r="61" spans="1:15" ht="38.25" thickBot="1">
      <c r="E61" s="661" t="s">
        <v>1161</v>
      </c>
      <c r="F61" s="662">
        <v>70180</v>
      </c>
      <c r="G61" s="662">
        <v>11514687</v>
      </c>
      <c r="H61" s="390">
        <f>G61/G58*100</f>
        <v>66.792805926327418</v>
      </c>
    </row>
  </sheetData>
  <mergeCells count="16">
    <mergeCell ref="K1:L1"/>
    <mergeCell ref="G9:H9"/>
    <mergeCell ref="D9:D10"/>
    <mergeCell ref="E9:F9"/>
    <mergeCell ref="I9:J9"/>
    <mergeCell ref="K9:L9"/>
    <mergeCell ref="K8:L8"/>
    <mergeCell ref="J55:L59"/>
    <mergeCell ref="B9:B10"/>
    <mergeCell ref="A9:A10"/>
    <mergeCell ref="C9:C10"/>
    <mergeCell ref="A2:H2"/>
    <mergeCell ref="A3:H3"/>
    <mergeCell ref="A7:B7"/>
    <mergeCell ref="A5:L5"/>
    <mergeCell ref="A50:B50"/>
  </mergeCells>
  <printOptions horizontalCentered="1"/>
  <pageMargins left="0.70866141732283472" right="0.70866141732283472" top="0.23622047244094491" bottom="0" header="0.31496062992125984" footer="0.31496062992125984"/>
  <pageSetup paperSize="9" scale="77" orientation="landscape" r:id="rId1"/>
  <colBreaks count="1" manualBreakCount="1">
    <brk id="12" max="37" man="1"/>
  </colBreaks>
</worksheet>
</file>

<file path=xl/worksheets/sheet46.xml><?xml version="1.0" encoding="utf-8"?>
<worksheet xmlns="http://schemas.openxmlformats.org/spreadsheetml/2006/main" xmlns:r="http://schemas.openxmlformats.org/officeDocument/2006/relationships">
  <sheetPr codeName="Sheet46">
    <pageSetUpPr fitToPage="1"/>
  </sheetPr>
  <dimension ref="A1:I60"/>
  <sheetViews>
    <sheetView topLeftCell="A30" zoomScaleSheetLayoutView="100" workbookViewId="0">
      <selection activeCell="K47" sqref="K47"/>
    </sheetView>
  </sheetViews>
  <sheetFormatPr defaultColWidth="8.85546875" defaultRowHeight="12.75"/>
  <cols>
    <col min="1" max="1" width="11.140625" style="80" customWidth="1"/>
    <col min="2" max="2" width="19.140625" style="80" customWidth="1"/>
    <col min="3" max="3" width="20.5703125" style="80" customWidth="1"/>
    <col min="4" max="4" width="22.28515625" style="80" customWidth="1"/>
    <col min="5" max="5" width="25.42578125" style="80" customWidth="1"/>
    <col min="6" max="6" width="27.42578125" style="80" customWidth="1"/>
    <col min="7" max="16384" width="8.85546875" style="80"/>
  </cols>
  <sheetData>
    <row r="1" spans="1:9" ht="12.75" customHeight="1">
      <c r="D1" s="258"/>
      <c r="E1" s="258"/>
      <c r="F1" s="259" t="s">
        <v>92</v>
      </c>
    </row>
    <row r="2" spans="1:9" ht="15" customHeight="1">
      <c r="B2" s="897" t="s">
        <v>0</v>
      </c>
      <c r="C2" s="897"/>
      <c r="D2" s="897"/>
      <c r="E2" s="897"/>
      <c r="F2" s="897"/>
    </row>
    <row r="3" spans="1:9" ht="20.25">
      <c r="B3" s="743" t="s">
        <v>734</v>
      </c>
      <c r="C3" s="743"/>
      <c r="D3" s="743"/>
      <c r="E3" s="743"/>
      <c r="F3" s="743"/>
    </row>
    <row r="4" spans="1:9" ht="11.25" customHeight="1"/>
    <row r="5" spans="1:9">
      <c r="A5" s="898" t="s">
        <v>433</v>
      </c>
      <c r="B5" s="898"/>
      <c r="C5" s="898"/>
      <c r="D5" s="898"/>
      <c r="E5" s="898"/>
      <c r="F5" s="898"/>
    </row>
    <row r="6" spans="1:9" ht="8.4499999999999993" customHeight="1">
      <c r="A6" s="82"/>
      <c r="B6" s="82"/>
      <c r="C6" s="82"/>
      <c r="D6" s="82"/>
      <c r="E6" s="82"/>
      <c r="F6" s="82"/>
    </row>
    <row r="7" spans="1:9" ht="18" customHeight="1">
      <c r="A7" s="707" t="s">
        <v>928</v>
      </c>
      <c r="B7" s="707"/>
    </row>
    <row r="8" spans="1:9" ht="18" hidden="1" customHeight="1">
      <c r="A8" s="83" t="s">
        <v>1</v>
      </c>
    </row>
    <row r="9" spans="1:9" ht="30.6" customHeight="1">
      <c r="A9" s="895" t="s">
        <v>2</v>
      </c>
      <c r="B9" s="895" t="s">
        <v>3</v>
      </c>
      <c r="C9" s="899" t="s">
        <v>429</v>
      </c>
      <c r="D9" s="900"/>
      <c r="E9" s="901" t="s">
        <v>432</v>
      </c>
      <c r="F9" s="901"/>
    </row>
    <row r="10" spans="1:9" s="92" customFormat="1" ht="25.5">
      <c r="A10" s="895"/>
      <c r="B10" s="895"/>
      <c r="C10" s="84" t="s">
        <v>430</v>
      </c>
      <c r="D10" s="84" t="s">
        <v>431</v>
      </c>
      <c r="E10" s="84" t="s">
        <v>430</v>
      </c>
      <c r="F10" s="84" t="s">
        <v>431</v>
      </c>
      <c r="G10" s="111"/>
    </row>
    <row r="11" spans="1:9" s="153" customFormat="1">
      <c r="A11" s="291">
        <v>1</v>
      </c>
      <c r="B11" s="291">
        <v>2</v>
      </c>
      <c r="C11" s="291">
        <v>3</v>
      </c>
      <c r="D11" s="291">
        <v>4</v>
      </c>
      <c r="E11" s="291">
        <v>5</v>
      </c>
      <c r="F11" s="291">
        <v>6</v>
      </c>
    </row>
    <row r="12" spans="1:9" s="345" customFormat="1">
      <c r="A12" s="343">
        <v>1</v>
      </c>
      <c r="B12" s="146" t="s">
        <v>890</v>
      </c>
      <c r="C12" s="503">
        <v>1971</v>
      </c>
      <c r="D12" s="503">
        <v>1971</v>
      </c>
      <c r="E12" s="503">
        <v>1181</v>
      </c>
      <c r="F12" s="503">
        <v>1181</v>
      </c>
    </row>
    <row r="13" spans="1:9" s="345" customFormat="1">
      <c r="A13" s="343">
        <v>2</v>
      </c>
      <c r="B13" s="146" t="s">
        <v>891</v>
      </c>
      <c r="C13" s="503">
        <v>1254</v>
      </c>
      <c r="D13" s="503">
        <v>1254</v>
      </c>
      <c r="E13" s="503">
        <v>943</v>
      </c>
      <c r="F13" s="503">
        <v>943</v>
      </c>
      <c r="H13" s="495"/>
      <c r="I13" s="495"/>
    </row>
    <row r="14" spans="1:9" s="345" customFormat="1">
      <c r="A14" s="343">
        <v>3</v>
      </c>
      <c r="B14" s="146" t="s">
        <v>892</v>
      </c>
      <c r="C14" s="503">
        <v>1070</v>
      </c>
      <c r="D14" s="503">
        <v>1070</v>
      </c>
      <c r="E14" s="503">
        <v>828</v>
      </c>
      <c r="F14" s="503">
        <v>828</v>
      </c>
      <c r="H14" s="495"/>
      <c r="I14" s="495"/>
    </row>
    <row r="15" spans="1:9" s="345" customFormat="1">
      <c r="A15" s="343">
        <v>4</v>
      </c>
      <c r="B15" s="146" t="s">
        <v>893</v>
      </c>
      <c r="C15" s="503">
        <v>654</v>
      </c>
      <c r="D15" s="503">
        <v>654</v>
      </c>
      <c r="E15" s="503">
        <v>489</v>
      </c>
      <c r="F15" s="503">
        <v>489</v>
      </c>
      <c r="H15" s="495"/>
      <c r="I15" s="495"/>
    </row>
    <row r="16" spans="1:9" s="345" customFormat="1">
      <c r="A16" s="343">
        <v>5</v>
      </c>
      <c r="B16" s="146" t="s">
        <v>894</v>
      </c>
      <c r="C16" s="503">
        <v>1266</v>
      </c>
      <c r="D16" s="503">
        <v>1266</v>
      </c>
      <c r="E16" s="503">
        <v>809</v>
      </c>
      <c r="F16" s="503">
        <v>809</v>
      </c>
      <c r="H16" s="495"/>
      <c r="I16" s="495"/>
    </row>
    <row r="17" spans="1:9" s="345" customFormat="1">
      <c r="A17" s="343">
        <v>6</v>
      </c>
      <c r="B17" s="146" t="s">
        <v>895</v>
      </c>
      <c r="C17" s="503">
        <v>603</v>
      </c>
      <c r="D17" s="503">
        <v>603</v>
      </c>
      <c r="E17" s="503">
        <v>600</v>
      </c>
      <c r="F17" s="503">
        <v>600</v>
      </c>
      <c r="H17" s="495"/>
      <c r="I17" s="495"/>
    </row>
    <row r="18" spans="1:9" s="345" customFormat="1">
      <c r="A18" s="343">
        <v>7</v>
      </c>
      <c r="B18" s="146" t="s">
        <v>896</v>
      </c>
      <c r="C18" s="503">
        <v>1698</v>
      </c>
      <c r="D18" s="503">
        <v>1698</v>
      </c>
      <c r="E18" s="503">
        <v>1428</v>
      </c>
      <c r="F18" s="503">
        <v>1428</v>
      </c>
      <c r="H18" s="495"/>
      <c r="I18" s="495"/>
    </row>
    <row r="19" spans="1:9" s="345" customFormat="1">
      <c r="A19" s="343">
        <v>8</v>
      </c>
      <c r="B19" s="146" t="s">
        <v>897</v>
      </c>
      <c r="C19" s="503">
        <v>542</v>
      </c>
      <c r="D19" s="503">
        <v>542</v>
      </c>
      <c r="E19" s="503">
        <v>358</v>
      </c>
      <c r="F19" s="503">
        <v>358</v>
      </c>
      <c r="H19" s="495"/>
      <c r="I19" s="495"/>
    </row>
    <row r="20" spans="1:9" s="345" customFormat="1">
      <c r="A20" s="343">
        <v>9</v>
      </c>
      <c r="B20" s="146" t="s">
        <v>898</v>
      </c>
      <c r="C20" s="503">
        <v>332</v>
      </c>
      <c r="D20" s="503">
        <v>332</v>
      </c>
      <c r="E20" s="503">
        <v>197</v>
      </c>
      <c r="F20" s="503">
        <v>197</v>
      </c>
      <c r="H20" s="495"/>
      <c r="I20" s="495"/>
    </row>
    <row r="21" spans="1:9" s="345" customFormat="1">
      <c r="A21" s="343">
        <v>10</v>
      </c>
      <c r="B21" s="146" t="s">
        <v>899</v>
      </c>
      <c r="C21" s="503">
        <v>981</v>
      </c>
      <c r="D21" s="503">
        <v>981</v>
      </c>
      <c r="E21" s="503">
        <v>706</v>
      </c>
      <c r="F21" s="503">
        <v>706</v>
      </c>
      <c r="H21" s="495"/>
      <c r="I21" s="495"/>
    </row>
    <row r="22" spans="1:9" s="345" customFormat="1">
      <c r="A22" s="343">
        <v>11</v>
      </c>
      <c r="B22" s="146" t="s">
        <v>900</v>
      </c>
      <c r="C22" s="503">
        <v>910</v>
      </c>
      <c r="D22" s="503">
        <v>910</v>
      </c>
      <c r="E22" s="503">
        <v>985</v>
      </c>
      <c r="F22" s="503">
        <v>985</v>
      </c>
      <c r="H22" s="495"/>
      <c r="I22" s="495"/>
    </row>
    <row r="23" spans="1:9" s="345" customFormat="1">
      <c r="A23" s="343">
        <v>12</v>
      </c>
      <c r="B23" s="146" t="s">
        <v>901</v>
      </c>
      <c r="C23" s="503">
        <v>1459</v>
      </c>
      <c r="D23" s="503">
        <v>1459</v>
      </c>
      <c r="E23" s="503">
        <v>998</v>
      </c>
      <c r="F23" s="503">
        <v>998</v>
      </c>
      <c r="H23" s="495"/>
      <c r="I23" s="495"/>
    </row>
    <row r="24" spans="1:9" s="345" customFormat="1">
      <c r="A24" s="343">
        <v>13</v>
      </c>
      <c r="B24" s="146" t="s">
        <v>902</v>
      </c>
      <c r="C24" s="503">
        <v>1227</v>
      </c>
      <c r="D24" s="503">
        <v>1227</v>
      </c>
      <c r="E24" s="503">
        <v>887</v>
      </c>
      <c r="F24" s="503">
        <v>887</v>
      </c>
      <c r="H24" s="495"/>
      <c r="I24" s="495"/>
    </row>
    <row r="25" spans="1:9" s="345" customFormat="1">
      <c r="A25" s="343">
        <v>14</v>
      </c>
      <c r="B25" s="146" t="s">
        <v>903</v>
      </c>
      <c r="C25" s="503">
        <v>1085</v>
      </c>
      <c r="D25" s="503">
        <v>1085</v>
      </c>
      <c r="E25" s="503">
        <v>696</v>
      </c>
      <c r="F25" s="503">
        <v>696</v>
      </c>
      <c r="H25" s="495"/>
      <c r="I25" s="495"/>
    </row>
    <row r="26" spans="1:9" s="345" customFormat="1">
      <c r="A26" s="343">
        <v>15</v>
      </c>
      <c r="B26" s="146" t="s">
        <v>904</v>
      </c>
      <c r="C26" s="503">
        <v>1649</v>
      </c>
      <c r="D26" s="503">
        <v>1649</v>
      </c>
      <c r="E26" s="503">
        <v>1396</v>
      </c>
      <c r="F26" s="503">
        <v>1396</v>
      </c>
      <c r="H26" s="495"/>
      <c r="I26" s="495"/>
    </row>
    <row r="27" spans="1:9" s="345" customFormat="1">
      <c r="A27" s="343">
        <v>16</v>
      </c>
      <c r="B27" s="146" t="s">
        <v>905</v>
      </c>
      <c r="C27" s="503">
        <v>1177</v>
      </c>
      <c r="D27" s="503">
        <v>1177</v>
      </c>
      <c r="E27" s="503">
        <v>839</v>
      </c>
      <c r="F27" s="503">
        <v>839</v>
      </c>
      <c r="H27" s="495"/>
      <c r="I27" s="495"/>
    </row>
    <row r="28" spans="1:9" s="345" customFormat="1">
      <c r="A28" s="343">
        <v>17</v>
      </c>
      <c r="B28" s="146" t="s">
        <v>906</v>
      </c>
      <c r="C28" s="503">
        <v>192</v>
      </c>
      <c r="D28" s="503">
        <v>192</v>
      </c>
      <c r="E28" s="503">
        <v>223</v>
      </c>
      <c r="F28" s="503">
        <v>223</v>
      </c>
      <c r="H28" s="495"/>
      <c r="I28" s="495"/>
    </row>
    <row r="29" spans="1:9" s="345" customFormat="1">
      <c r="A29" s="343">
        <v>18</v>
      </c>
      <c r="B29" s="146" t="s">
        <v>907</v>
      </c>
      <c r="C29" s="503">
        <v>1068</v>
      </c>
      <c r="D29" s="503">
        <v>1068</v>
      </c>
      <c r="E29" s="503">
        <v>1003</v>
      </c>
      <c r="F29" s="503">
        <v>1003</v>
      </c>
      <c r="H29" s="495"/>
      <c r="I29" s="495"/>
    </row>
    <row r="30" spans="1:9" s="345" customFormat="1">
      <c r="A30" s="343">
        <v>19</v>
      </c>
      <c r="B30" s="146" t="s">
        <v>908</v>
      </c>
      <c r="C30" s="503">
        <v>1965</v>
      </c>
      <c r="D30" s="503">
        <v>1965</v>
      </c>
      <c r="E30" s="503">
        <v>1284</v>
      </c>
      <c r="F30" s="503">
        <v>1284</v>
      </c>
      <c r="H30" s="495"/>
      <c r="I30" s="495"/>
    </row>
    <row r="31" spans="1:9" s="345" customFormat="1">
      <c r="A31" s="343">
        <v>20</v>
      </c>
      <c r="B31" s="146" t="s">
        <v>909</v>
      </c>
      <c r="C31" s="503">
        <v>1641</v>
      </c>
      <c r="D31" s="503">
        <v>1641</v>
      </c>
      <c r="E31" s="503">
        <v>979</v>
      </c>
      <c r="F31" s="503">
        <v>979</v>
      </c>
      <c r="H31" s="495"/>
      <c r="I31" s="495"/>
    </row>
    <row r="32" spans="1:9" s="345" customFormat="1">
      <c r="A32" s="343">
        <v>21</v>
      </c>
      <c r="B32" s="146" t="s">
        <v>910</v>
      </c>
      <c r="C32" s="503">
        <v>1433</v>
      </c>
      <c r="D32" s="503">
        <v>1433</v>
      </c>
      <c r="E32" s="503">
        <v>1003</v>
      </c>
      <c r="F32" s="503">
        <v>1003</v>
      </c>
      <c r="H32" s="495"/>
      <c r="I32" s="495"/>
    </row>
    <row r="33" spans="1:9" s="345" customFormat="1">
      <c r="A33" s="343">
        <v>22</v>
      </c>
      <c r="B33" s="146" t="s">
        <v>911</v>
      </c>
      <c r="C33" s="503">
        <v>1920</v>
      </c>
      <c r="D33" s="503">
        <v>1920</v>
      </c>
      <c r="E33" s="503">
        <v>1092</v>
      </c>
      <c r="F33" s="503">
        <v>1092</v>
      </c>
      <c r="H33" s="495"/>
      <c r="I33" s="495"/>
    </row>
    <row r="34" spans="1:9" s="345" customFormat="1">
      <c r="A34" s="343">
        <v>23</v>
      </c>
      <c r="B34" s="146" t="s">
        <v>912</v>
      </c>
      <c r="C34" s="503">
        <v>1564</v>
      </c>
      <c r="D34" s="503">
        <v>1564</v>
      </c>
      <c r="E34" s="503">
        <v>981</v>
      </c>
      <c r="F34" s="503">
        <v>981</v>
      </c>
      <c r="H34" s="495"/>
      <c r="I34" s="495"/>
    </row>
    <row r="35" spans="1:9" s="345" customFormat="1">
      <c r="A35" s="343">
        <v>24</v>
      </c>
      <c r="B35" s="146" t="s">
        <v>913</v>
      </c>
      <c r="C35" s="503">
        <v>1295</v>
      </c>
      <c r="D35" s="503">
        <v>1295</v>
      </c>
      <c r="E35" s="503">
        <v>972</v>
      </c>
      <c r="F35" s="503">
        <v>972</v>
      </c>
      <c r="H35" s="495"/>
      <c r="I35" s="495"/>
    </row>
    <row r="36" spans="1:9" s="345" customFormat="1">
      <c r="A36" s="343">
        <v>25</v>
      </c>
      <c r="B36" s="146" t="s">
        <v>914</v>
      </c>
      <c r="C36" s="503">
        <v>721</v>
      </c>
      <c r="D36" s="503">
        <v>721</v>
      </c>
      <c r="E36" s="503">
        <v>798</v>
      </c>
      <c r="F36" s="503">
        <v>798</v>
      </c>
      <c r="H36" s="495"/>
      <c r="I36" s="495"/>
    </row>
    <row r="37" spans="1:9" s="345" customFormat="1">
      <c r="A37" s="343">
        <v>26</v>
      </c>
      <c r="B37" s="146" t="s">
        <v>915</v>
      </c>
      <c r="C37" s="503">
        <v>1146</v>
      </c>
      <c r="D37" s="503">
        <v>1146</v>
      </c>
      <c r="E37" s="503">
        <v>794</v>
      </c>
      <c r="F37" s="503">
        <v>794</v>
      </c>
      <c r="H37" s="495"/>
      <c r="I37" s="495"/>
    </row>
    <row r="38" spans="1:9" s="345" customFormat="1">
      <c r="A38" s="343">
        <v>27</v>
      </c>
      <c r="B38" s="146" t="s">
        <v>916</v>
      </c>
      <c r="C38" s="503">
        <v>1194</v>
      </c>
      <c r="D38" s="503">
        <v>1194</v>
      </c>
      <c r="E38" s="503">
        <v>817</v>
      </c>
      <c r="F38" s="503">
        <v>817</v>
      </c>
      <c r="H38" s="495"/>
      <c r="I38" s="495"/>
    </row>
    <row r="39" spans="1:9" s="345" customFormat="1">
      <c r="A39" s="343">
        <v>28</v>
      </c>
      <c r="B39" s="146" t="s">
        <v>917</v>
      </c>
      <c r="C39" s="503">
        <v>817</v>
      </c>
      <c r="D39" s="503">
        <v>817</v>
      </c>
      <c r="E39" s="503">
        <v>997</v>
      </c>
      <c r="F39" s="503">
        <v>997</v>
      </c>
      <c r="H39" s="495"/>
      <c r="I39" s="495"/>
    </row>
    <row r="40" spans="1:9" s="345" customFormat="1">
      <c r="A40" s="335">
        <v>29</v>
      </c>
      <c r="B40" s="330" t="s">
        <v>918</v>
      </c>
      <c r="C40" s="503">
        <v>1043</v>
      </c>
      <c r="D40" s="503">
        <v>1035</v>
      </c>
      <c r="E40" s="503">
        <v>983</v>
      </c>
      <c r="F40" s="503">
        <v>983</v>
      </c>
      <c r="H40" s="495"/>
      <c r="I40" s="495"/>
    </row>
    <row r="41" spans="1:9" s="345" customFormat="1">
      <c r="A41" s="335">
        <v>30</v>
      </c>
      <c r="B41" s="330" t="s">
        <v>919</v>
      </c>
      <c r="C41" s="503">
        <v>531</v>
      </c>
      <c r="D41" s="503">
        <v>531</v>
      </c>
      <c r="E41" s="503">
        <v>479</v>
      </c>
      <c r="F41" s="503">
        <v>479</v>
      </c>
      <c r="H41" s="495"/>
      <c r="I41" s="495"/>
    </row>
    <row r="42" spans="1:9" s="345" customFormat="1">
      <c r="A42" s="335">
        <v>31</v>
      </c>
      <c r="B42" s="330" t="s">
        <v>920</v>
      </c>
      <c r="C42" s="503">
        <v>247</v>
      </c>
      <c r="D42" s="503">
        <v>247</v>
      </c>
      <c r="E42" s="503">
        <v>234</v>
      </c>
      <c r="F42" s="503">
        <v>234</v>
      </c>
      <c r="H42" s="495"/>
      <c r="I42" s="495"/>
    </row>
    <row r="43" spans="1:9" s="345" customFormat="1">
      <c r="A43" s="335">
        <v>32</v>
      </c>
      <c r="B43" s="330" t="s">
        <v>921</v>
      </c>
      <c r="C43" s="503">
        <v>454</v>
      </c>
      <c r="D43" s="503">
        <v>454</v>
      </c>
      <c r="E43" s="503">
        <v>290</v>
      </c>
      <c r="F43" s="503">
        <v>290</v>
      </c>
      <c r="H43" s="495"/>
      <c r="I43" s="495"/>
    </row>
    <row r="44" spans="1:9">
      <c r="A44" s="335">
        <v>33</v>
      </c>
      <c r="B44" s="330" t="s">
        <v>922</v>
      </c>
      <c r="C44" s="504">
        <v>823</v>
      </c>
      <c r="D44" s="504">
        <v>823</v>
      </c>
      <c r="E44" s="504">
        <v>877</v>
      </c>
      <c r="F44" s="504">
        <v>877</v>
      </c>
      <c r="H44" s="495"/>
      <c r="I44" s="495"/>
    </row>
    <row r="45" spans="1:9">
      <c r="A45" s="335">
        <v>34</v>
      </c>
      <c r="B45" s="330" t="s">
        <v>923</v>
      </c>
      <c r="C45" s="504">
        <v>543</v>
      </c>
      <c r="D45" s="504">
        <v>543</v>
      </c>
      <c r="E45" s="504">
        <v>516</v>
      </c>
      <c r="F45" s="504">
        <v>516</v>
      </c>
      <c r="H45" s="495"/>
      <c r="I45" s="495"/>
    </row>
    <row r="46" spans="1:9">
      <c r="A46" s="335">
        <v>35</v>
      </c>
      <c r="B46" s="330" t="s">
        <v>924</v>
      </c>
      <c r="C46" s="504">
        <v>754</v>
      </c>
      <c r="D46" s="504">
        <v>754</v>
      </c>
      <c r="E46" s="504">
        <v>733</v>
      </c>
      <c r="F46" s="504">
        <v>733</v>
      </c>
      <c r="H46" s="495"/>
      <c r="I46" s="495"/>
    </row>
    <row r="47" spans="1:9">
      <c r="A47" s="335">
        <v>36</v>
      </c>
      <c r="B47" s="330" t="s">
        <v>925</v>
      </c>
      <c r="C47" s="504">
        <v>733</v>
      </c>
      <c r="D47" s="504">
        <v>733</v>
      </c>
      <c r="E47" s="504">
        <v>552</v>
      </c>
      <c r="F47" s="504">
        <v>552</v>
      </c>
      <c r="H47" s="495"/>
      <c r="I47" s="495"/>
    </row>
    <row r="48" spans="1:9">
      <c r="A48" s="335">
        <v>37</v>
      </c>
      <c r="B48" s="330" t="s">
        <v>926</v>
      </c>
      <c r="C48" s="504">
        <v>1035</v>
      </c>
      <c r="D48" s="504">
        <v>1035</v>
      </c>
      <c r="E48" s="504">
        <v>704</v>
      </c>
      <c r="F48" s="504">
        <v>704</v>
      </c>
      <c r="H48" s="495"/>
      <c r="I48" s="495"/>
    </row>
    <row r="49" spans="1:8">
      <c r="A49" s="335">
        <v>38</v>
      </c>
      <c r="B49" s="330" t="s">
        <v>927</v>
      </c>
      <c r="C49" s="504">
        <v>779</v>
      </c>
      <c r="D49" s="504">
        <v>779</v>
      </c>
      <c r="E49" s="504">
        <v>753</v>
      </c>
      <c r="F49" s="504">
        <v>753</v>
      </c>
      <c r="H49" s="495"/>
    </row>
    <row r="50" spans="1:8">
      <c r="A50" s="761" t="s">
        <v>14</v>
      </c>
      <c r="B50" s="762"/>
      <c r="C50" s="284">
        <f>SUM(C12:C49)</f>
        <v>39776</v>
      </c>
      <c r="D50" s="284">
        <f>SUM(D12:D49)</f>
        <v>39768</v>
      </c>
      <c r="E50" s="284">
        <f>SUM(E12:E49)</f>
        <v>30404</v>
      </c>
      <c r="F50" s="284">
        <f>SUM(F12:F49)</f>
        <v>30404</v>
      </c>
    </row>
    <row r="51" spans="1:8">
      <c r="A51" s="90"/>
      <c r="B51" s="91"/>
      <c r="C51" s="91"/>
      <c r="D51" s="91"/>
      <c r="E51" s="91"/>
      <c r="F51" s="91"/>
    </row>
    <row r="56" spans="1:8">
      <c r="D56" s="719" t="s">
        <v>885</v>
      </c>
      <c r="E56" s="719"/>
      <c r="F56" s="719"/>
    </row>
    <row r="57" spans="1:8">
      <c r="D57" s="719"/>
      <c r="E57" s="719"/>
      <c r="F57" s="719"/>
    </row>
    <row r="58" spans="1:8">
      <c r="D58" s="719"/>
      <c r="E58" s="719"/>
      <c r="F58" s="719"/>
    </row>
    <row r="59" spans="1:8">
      <c r="D59" s="719"/>
      <c r="E59" s="719"/>
      <c r="F59" s="719"/>
    </row>
    <row r="60" spans="1:8">
      <c r="D60" s="719"/>
      <c r="E60" s="719"/>
      <c r="F60" s="719"/>
    </row>
  </sheetData>
  <mergeCells count="10">
    <mergeCell ref="D56:F60"/>
    <mergeCell ref="A50:B50"/>
    <mergeCell ref="B3:F3"/>
    <mergeCell ref="B2:F2"/>
    <mergeCell ref="A5:F5"/>
    <mergeCell ref="C9:D9"/>
    <mergeCell ref="E9:F9"/>
    <mergeCell ref="A9:A10"/>
    <mergeCell ref="B9:B10"/>
    <mergeCell ref="A7:B7"/>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sheetPr codeName="Sheet47">
    <pageSetUpPr fitToPage="1"/>
  </sheetPr>
  <dimension ref="A1:M60"/>
  <sheetViews>
    <sheetView topLeftCell="A24" zoomScale="85" zoomScaleNormal="85" zoomScaleSheetLayoutView="100" workbookViewId="0">
      <selection activeCell="O48" sqref="O48"/>
    </sheetView>
  </sheetViews>
  <sheetFormatPr defaultRowHeight="12.75"/>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c r="A1" s="80"/>
      <c r="B1" s="80"/>
      <c r="C1" s="80"/>
      <c r="D1" s="824"/>
      <c r="E1" s="824"/>
      <c r="F1" s="39"/>
      <c r="G1" s="824" t="s">
        <v>435</v>
      </c>
      <c r="H1" s="824"/>
      <c r="I1" s="824"/>
      <c r="J1" s="824"/>
      <c r="K1" s="93"/>
      <c r="L1" s="80"/>
      <c r="M1" s="80"/>
    </row>
    <row r="2" spans="1:13" ht="15.75">
      <c r="A2" s="897" t="s">
        <v>0</v>
      </c>
      <c r="B2" s="897"/>
      <c r="C2" s="897"/>
      <c r="D2" s="897"/>
      <c r="E2" s="897"/>
      <c r="F2" s="897"/>
      <c r="G2" s="897"/>
      <c r="H2" s="897"/>
      <c r="I2" s="897"/>
      <c r="J2" s="897"/>
      <c r="K2" s="80"/>
      <c r="L2" s="80"/>
      <c r="M2" s="80"/>
    </row>
    <row r="3" spans="1:13" ht="18">
      <c r="A3" s="119"/>
      <c r="B3" s="119"/>
      <c r="C3" s="909" t="s">
        <v>734</v>
      </c>
      <c r="D3" s="909"/>
      <c r="E3" s="909"/>
      <c r="F3" s="909"/>
      <c r="G3" s="909"/>
      <c r="H3" s="909"/>
      <c r="I3" s="909"/>
      <c r="J3" s="119"/>
      <c r="K3" s="80"/>
      <c r="L3" s="80"/>
      <c r="M3" s="80"/>
    </row>
    <row r="4" spans="1:13" ht="15.75">
      <c r="A4" s="744" t="s">
        <v>434</v>
      </c>
      <c r="B4" s="744"/>
      <c r="C4" s="744"/>
      <c r="D4" s="744"/>
      <c r="E4" s="744"/>
      <c r="F4" s="744"/>
      <c r="G4" s="744"/>
      <c r="H4" s="744"/>
      <c r="I4" s="744"/>
      <c r="J4" s="744"/>
      <c r="K4" s="80"/>
      <c r="L4" s="80"/>
      <c r="M4" s="80"/>
    </row>
    <row r="5" spans="1:13" ht="15.75">
      <c r="A5" s="707" t="s">
        <v>933</v>
      </c>
      <c r="B5" s="707"/>
      <c r="C5" s="82"/>
      <c r="D5" s="82"/>
      <c r="E5" s="82"/>
      <c r="F5" s="82"/>
      <c r="G5" s="82"/>
      <c r="H5" s="82"/>
      <c r="I5" s="82"/>
      <c r="J5" s="82"/>
      <c r="K5" s="80"/>
      <c r="L5" s="80"/>
      <c r="M5" s="80"/>
    </row>
    <row r="6" spans="1:13">
      <c r="A6" s="80"/>
      <c r="B6" s="80"/>
      <c r="C6" s="80"/>
      <c r="D6" s="80"/>
      <c r="E6" s="80"/>
      <c r="F6" s="80"/>
      <c r="G6" s="80"/>
      <c r="H6" s="80"/>
      <c r="I6" s="80"/>
      <c r="J6" s="80"/>
      <c r="K6" s="80"/>
      <c r="L6" s="80"/>
      <c r="M6" s="80"/>
    </row>
    <row r="7" spans="1:13" ht="18">
      <c r="A7" s="83"/>
      <c r="B7" s="80"/>
      <c r="C7" s="80"/>
      <c r="D7" s="80"/>
      <c r="E7" s="80"/>
      <c r="F7" s="80"/>
      <c r="G7" s="80"/>
      <c r="H7" s="80"/>
      <c r="I7" s="80"/>
      <c r="J7" s="80"/>
      <c r="K7" s="80"/>
      <c r="L7" s="80"/>
      <c r="M7" s="80"/>
    </row>
    <row r="8" spans="1:13" ht="21.75" customHeight="1">
      <c r="A8" s="904" t="s">
        <v>2</v>
      </c>
      <c r="B8" s="904" t="s">
        <v>3</v>
      </c>
      <c r="C8" s="906" t="s">
        <v>131</v>
      </c>
      <c r="D8" s="907"/>
      <c r="E8" s="907"/>
      <c r="F8" s="907"/>
      <c r="G8" s="907"/>
      <c r="H8" s="907"/>
      <c r="I8" s="907"/>
      <c r="J8" s="908"/>
      <c r="K8" s="80"/>
      <c r="L8" s="80"/>
      <c r="M8" s="80"/>
    </row>
    <row r="9" spans="1:13" ht="39.75" customHeight="1">
      <c r="A9" s="905"/>
      <c r="B9" s="905"/>
      <c r="C9" s="84" t="s">
        <v>187</v>
      </c>
      <c r="D9" s="84" t="s">
        <v>111</v>
      </c>
      <c r="E9" s="84" t="s">
        <v>375</v>
      </c>
      <c r="F9" s="125" t="s">
        <v>157</v>
      </c>
      <c r="G9" s="125" t="s">
        <v>112</v>
      </c>
      <c r="H9" s="143" t="s">
        <v>186</v>
      </c>
      <c r="I9" s="143" t="s">
        <v>703</v>
      </c>
      <c r="J9" s="85" t="s">
        <v>14</v>
      </c>
      <c r="K9" s="92"/>
      <c r="L9" s="92"/>
      <c r="M9" s="92"/>
    </row>
    <row r="10" spans="1:13" s="14" customFormat="1">
      <c r="A10" s="292">
        <v>1</v>
      </c>
      <c r="B10" s="292">
        <v>2</v>
      </c>
      <c r="C10" s="292">
        <v>3</v>
      </c>
      <c r="D10" s="292">
        <v>4</v>
      </c>
      <c r="E10" s="292">
        <v>5</v>
      </c>
      <c r="F10" s="292">
        <v>6</v>
      </c>
      <c r="G10" s="292">
        <v>7</v>
      </c>
      <c r="H10" s="293">
        <v>8</v>
      </c>
      <c r="I10" s="293">
        <v>9</v>
      </c>
      <c r="J10" s="294">
        <v>10</v>
      </c>
      <c r="K10" s="92"/>
      <c r="L10" s="92"/>
      <c r="M10" s="92"/>
    </row>
    <row r="11" spans="1:13" s="14" customFormat="1">
      <c r="A11" s="343">
        <v>1</v>
      </c>
      <c r="B11" s="146" t="s">
        <v>890</v>
      </c>
      <c r="C11" s="292"/>
      <c r="D11" s="292"/>
      <c r="E11" s="503">
        <v>3152</v>
      </c>
      <c r="F11" s="292"/>
      <c r="G11" s="503">
        <v>0</v>
      </c>
      <c r="H11" s="293"/>
      <c r="I11" s="293"/>
      <c r="J11" s="294"/>
      <c r="K11" s="92"/>
      <c r="L11" s="92"/>
      <c r="M11" s="92"/>
    </row>
    <row r="12" spans="1:13" s="14" customFormat="1">
      <c r="A12" s="343">
        <v>2</v>
      </c>
      <c r="B12" s="146" t="s">
        <v>891</v>
      </c>
      <c r="C12" s="292"/>
      <c r="D12" s="292"/>
      <c r="E12" s="503">
        <v>1874</v>
      </c>
      <c r="F12" s="292"/>
      <c r="G12" s="503">
        <v>323</v>
      </c>
      <c r="H12" s="293"/>
      <c r="I12" s="293"/>
      <c r="J12" s="294"/>
      <c r="K12" s="92"/>
      <c r="L12" s="92"/>
      <c r="M12" s="92"/>
    </row>
    <row r="13" spans="1:13" s="14" customFormat="1">
      <c r="A13" s="343">
        <v>3</v>
      </c>
      <c r="B13" s="146" t="s">
        <v>892</v>
      </c>
      <c r="C13" s="292"/>
      <c r="D13" s="292"/>
      <c r="E13" s="503">
        <v>1634</v>
      </c>
      <c r="F13" s="292"/>
      <c r="G13" s="503">
        <v>264</v>
      </c>
      <c r="H13" s="293"/>
      <c r="I13" s="293"/>
      <c r="J13" s="294"/>
      <c r="K13" s="92"/>
      <c r="L13" s="92"/>
      <c r="M13" s="92"/>
    </row>
    <row r="14" spans="1:13" s="14" customFormat="1">
      <c r="A14" s="343">
        <v>4</v>
      </c>
      <c r="B14" s="146" t="s">
        <v>893</v>
      </c>
      <c r="C14" s="292"/>
      <c r="D14" s="292"/>
      <c r="E14" s="503">
        <v>993</v>
      </c>
      <c r="F14" s="292"/>
      <c r="G14" s="503">
        <v>150</v>
      </c>
      <c r="H14" s="293"/>
      <c r="I14" s="293"/>
      <c r="J14" s="294"/>
      <c r="K14" s="92"/>
      <c r="L14" s="92"/>
      <c r="M14" s="92"/>
    </row>
    <row r="15" spans="1:13" s="14" customFormat="1">
      <c r="A15" s="343">
        <v>5</v>
      </c>
      <c r="B15" s="146" t="s">
        <v>894</v>
      </c>
      <c r="C15" s="292"/>
      <c r="D15" s="292"/>
      <c r="E15" s="503">
        <v>2004</v>
      </c>
      <c r="F15" s="292"/>
      <c r="G15" s="503">
        <v>71</v>
      </c>
      <c r="H15" s="293"/>
      <c r="I15" s="293"/>
      <c r="J15" s="294"/>
      <c r="K15" s="92"/>
      <c r="L15" s="92"/>
      <c r="M15" s="92"/>
    </row>
    <row r="16" spans="1:13" s="14" customFormat="1">
      <c r="A16" s="343">
        <v>6</v>
      </c>
      <c r="B16" s="146" t="s">
        <v>895</v>
      </c>
      <c r="C16" s="292"/>
      <c r="D16" s="292"/>
      <c r="E16" s="503">
        <v>1162</v>
      </c>
      <c r="F16" s="292"/>
      <c r="G16" s="503">
        <v>41</v>
      </c>
      <c r="H16" s="293"/>
      <c r="I16" s="293"/>
      <c r="J16" s="294"/>
      <c r="K16" s="92"/>
      <c r="L16" s="92"/>
      <c r="M16" s="92"/>
    </row>
    <row r="17" spans="1:13" s="14" customFormat="1">
      <c r="A17" s="343">
        <v>7</v>
      </c>
      <c r="B17" s="146" t="s">
        <v>896</v>
      </c>
      <c r="C17" s="292"/>
      <c r="D17" s="292"/>
      <c r="E17" s="503">
        <v>2949</v>
      </c>
      <c r="F17" s="292"/>
      <c r="G17" s="503">
        <v>177</v>
      </c>
      <c r="H17" s="293"/>
      <c r="I17" s="293"/>
      <c r="J17" s="294"/>
      <c r="K17" s="92"/>
      <c r="L17" s="92"/>
      <c r="M17" s="92"/>
    </row>
    <row r="18" spans="1:13" s="14" customFormat="1">
      <c r="A18" s="343">
        <v>8</v>
      </c>
      <c r="B18" s="146" t="s">
        <v>897</v>
      </c>
      <c r="C18" s="292"/>
      <c r="D18" s="292"/>
      <c r="E18" s="503">
        <v>900</v>
      </c>
      <c r="F18" s="292"/>
      <c r="G18" s="503">
        <v>0</v>
      </c>
      <c r="H18" s="293"/>
      <c r="I18" s="293"/>
      <c r="J18" s="294"/>
      <c r="K18" s="92"/>
      <c r="L18" s="92"/>
      <c r="M18" s="92"/>
    </row>
    <row r="19" spans="1:13" s="14" customFormat="1">
      <c r="A19" s="343">
        <v>9</v>
      </c>
      <c r="B19" s="146" t="s">
        <v>898</v>
      </c>
      <c r="C19" s="292"/>
      <c r="D19" s="292"/>
      <c r="E19" s="503">
        <v>472</v>
      </c>
      <c r="F19" s="292"/>
      <c r="G19" s="503">
        <v>57</v>
      </c>
      <c r="H19" s="293"/>
      <c r="I19" s="293"/>
      <c r="J19" s="294"/>
      <c r="K19" s="92"/>
      <c r="L19" s="92"/>
      <c r="M19" s="92"/>
    </row>
    <row r="20" spans="1:13" s="14" customFormat="1">
      <c r="A20" s="343">
        <v>10</v>
      </c>
      <c r="B20" s="146" t="s">
        <v>899</v>
      </c>
      <c r="C20" s="292"/>
      <c r="D20" s="292"/>
      <c r="E20" s="503">
        <v>1611</v>
      </c>
      <c r="F20" s="292"/>
      <c r="G20" s="503">
        <v>76</v>
      </c>
      <c r="H20" s="293"/>
      <c r="I20" s="293"/>
      <c r="J20" s="294"/>
      <c r="K20" s="92"/>
      <c r="L20" s="92"/>
      <c r="M20" s="92"/>
    </row>
    <row r="21" spans="1:13" s="14" customFormat="1">
      <c r="A21" s="343">
        <v>11</v>
      </c>
      <c r="B21" s="146" t="s">
        <v>900</v>
      </c>
      <c r="C21" s="292"/>
      <c r="D21" s="292"/>
      <c r="E21" s="503">
        <v>1659</v>
      </c>
      <c r="F21" s="292"/>
      <c r="G21" s="503">
        <v>236</v>
      </c>
      <c r="H21" s="293"/>
      <c r="I21" s="293"/>
      <c r="J21" s="294"/>
      <c r="K21" s="92"/>
      <c r="L21" s="92"/>
      <c r="M21" s="92"/>
    </row>
    <row r="22" spans="1:13" s="14" customFormat="1">
      <c r="A22" s="343">
        <v>12</v>
      </c>
      <c r="B22" s="146" t="s">
        <v>901</v>
      </c>
      <c r="C22" s="292"/>
      <c r="D22" s="292"/>
      <c r="E22" s="503">
        <v>2263</v>
      </c>
      <c r="F22" s="292"/>
      <c r="G22" s="503">
        <v>194</v>
      </c>
      <c r="H22" s="293"/>
      <c r="I22" s="293"/>
      <c r="J22" s="294"/>
      <c r="K22" s="92"/>
      <c r="L22" s="92"/>
      <c r="M22" s="92"/>
    </row>
    <row r="23" spans="1:13" s="14" customFormat="1">
      <c r="A23" s="343">
        <v>13</v>
      </c>
      <c r="B23" s="146" t="s">
        <v>902</v>
      </c>
      <c r="C23" s="292"/>
      <c r="D23" s="292"/>
      <c r="E23" s="503">
        <v>2114</v>
      </c>
      <c r="F23" s="292"/>
      <c r="G23" s="503">
        <v>0</v>
      </c>
      <c r="H23" s="293"/>
      <c r="I23" s="293"/>
      <c r="J23" s="294"/>
      <c r="K23" s="92"/>
      <c r="L23" s="92"/>
      <c r="M23" s="92"/>
    </row>
    <row r="24" spans="1:13" s="14" customFormat="1">
      <c r="A24" s="343">
        <v>14</v>
      </c>
      <c r="B24" s="146" t="s">
        <v>903</v>
      </c>
      <c r="C24" s="292"/>
      <c r="D24" s="292"/>
      <c r="E24" s="503">
        <v>1734</v>
      </c>
      <c r="F24" s="292"/>
      <c r="G24" s="503">
        <v>47</v>
      </c>
      <c r="H24" s="293"/>
      <c r="I24" s="293"/>
      <c r="J24" s="294"/>
      <c r="K24" s="92"/>
      <c r="L24" s="92"/>
      <c r="M24" s="92"/>
    </row>
    <row r="25" spans="1:13" s="14" customFormat="1">
      <c r="A25" s="343">
        <v>15</v>
      </c>
      <c r="B25" s="146" t="s">
        <v>904</v>
      </c>
      <c r="C25" s="292"/>
      <c r="D25" s="292"/>
      <c r="E25" s="503">
        <v>2919</v>
      </c>
      <c r="F25" s="292"/>
      <c r="G25" s="503">
        <v>126</v>
      </c>
      <c r="H25" s="293"/>
      <c r="I25" s="293"/>
      <c r="J25" s="294"/>
      <c r="K25" s="92"/>
      <c r="L25" s="92"/>
      <c r="M25" s="92"/>
    </row>
    <row r="26" spans="1:13" s="14" customFormat="1">
      <c r="A26" s="343">
        <v>16</v>
      </c>
      <c r="B26" s="146" t="s">
        <v>905</v>
      </c>
      <c r="C26" s="292"/>
      <c r="D26" s="292"/>
      <c r="E26" s="503">
        <v>2016</v>
      </c>
      <c r="F26" s="292"/>
      <c r="G26" s="503">
        <v>0</v>
      </c>
      <c r="H26" s="293"/>
      <c r="I26" s="293"/>
      <c r="J26" s="294"/>
      <c r="K26" s="92"/>
      <c r="L26" s="92"/>
      <c r="M26" s="92"/>
    </row>
    <row r="27" spans="1:13" s="14" customFormat="1">
      <c r="A27" s="343">
        <v>17</v>
      </c>
      <c r="B27" s="146" t="s">
        <v>906</v>
      </c>
      <c r="C27" s="292"/>
      <c r="D27" s="292"/>
      <c r="E27" s="503">
        <v>397</v>
      </c>
      <c r="F27" s="292"/>
      <c r="G27" s="503">
        <v>18</v>
      </c>
      <c r="H27" s="293"/>
      <c r="I27" s="293"/>
      <c r="J27" s="294"/>
      <c r="K27" s="92"/>
      <c r="L27" s="92"/>
      <c r="M27" s="92"/>
    </row>
    <row r="28" spans="1:13" s="14" customFormat="1">
      <c r="A28" s="343">
        <v>18</v>
      </c>
      <c r="B28" s="146" t="s">
        <v>907</v>
      </c>
      <c r="C28" s="292"/>
      <c r="D28" s="292"/>
      <c r="E28" s="503">
        <v>653</v>
      </c>
      <c r="F28" s="292"/>
      <c r="G28" s="503">
        <v>1418</v>
      </c>
      <c r="H28" s="293"/>
      <c r="I28" s="293"/>
      <c r="J28" s="294"/>
      <c r="K28" s="92"/>
      <c r="L28" s="92"/>
      <c r="M28" s="92"/>
    </row>
    <row r="29" spans="1:13" s="14" customFormat="1">
      <c r="A29" s="343">
        <v>19</v>
      </c>
      <c r="B29" s="146" t="s">
        <v>908</v>
      </c>
      <c r="C29" s="292"/>
      <c r="D29" s="292"/>
      <c r="E29" s="503">
        <v>3249</v>
      </c>
      <c r="F29" s="292"/>
      <c r="G29" s="503">
        <v>0</v>
      </c>
      <c r="H29" s="293"/>
      <c r="I29" s="293"/>
      <c r="J29" s="294"/>
      <c r="K29" s="92"/>
      <c r="L29" s="92"/>
      <c r="M29" s="92"/>
    </row>
    <row r="30" spans="1:13" s="14" customFormat="1">
      <c r="A30" s="343">
        <v>20</v>
      </c>
      <c r="B30" s="146" t="s">
        <v>909</v>
      </c>
      <c r="C30" s="292"/>
      <c r="D30" s="292"/>
      <c r="E30" s="503">
        <v>2584</v>
      </c>
      <c r="F30" s="292"/>
      <c r="G30" s="503">
        <v>36</v>
      </c>
      <c r="H30" s="293"/>
      <c r="I30" s="293"/>
      <c r="J30" s="294"/>
      <c r="K30" s="92"/>
      <c r="L30" s="92"/>
      <c r="M30" s="92"/>
    </row>
    <row r="31" spans="1:13" s="14" customFormat="1">
      <c r="A31" s="343">
        <v>21</v>
      </c>
      <c r="B31" s="146" t="s">
        <v>910</v>
      </c>
      <c r="C31" s="292"/>
      <c r="D31" s="292"/>
      <c r="E31" s="503">
        <v>2281</v>
      </c>
      <c r="F31" s="292"/>
      <c r="G31" s="503">
        <v>155</v>
      </c>
      <c r="H31" s="293"/>
      <c r="I31" s="293"/>
      <c r="J31" s="294"/>
      <c r="K31" s="92"/>
      <c r="L31" s="92"/>
      <c r="M31" s="92"/>
    </row>
    <row r="32" spans="1:13" s="14" customFormat="1">
      <c r="A32" s="343">
        <v>22</v>
      </c>
      <c r="B32" s="146" t="s">
        <v>911</v>
      </c>
      <c r="C32" s="292"/>
      <c r="D32" s="292"/>
      <c r="E32" s="503">
        <v>3012</v>
      </c>
      <c r="F32" s="292"/>
      <c r="G32" s="503">
        <v>0</v>
      </c>
      <c r="H32" s="293"/>
      <c r="I32" s="293"/>
      <c r="J32" s="294"/>
      <c r="K32" s="92"/>
      <c r="L32" s="92"/>
      <c r="M32" s="92"/>
    </row>
    <row r="33" spans="1:13" s="14" customFormat="1">
      <c r="A33" s="343">
        <v>23</v>
      </c>
      <c r="B33" s="146" t="s">
        <v>912</v>
      </c>
      <c r="C33" s="292"/>
      <c r="D33" s="292"/>
      <c r="E33" s="503">
        <v>2545</v>
      </c>
      <c r="F33" s="292"/>
      <c r="G33" s="503">
        <v>0</v>
      </c>
      <c r="H33" s="293"/>
      <c r="I33" s="293"/>
      <c r="J33" s="294"/>
      <c r="K33" s="92"/>
      <c r="L33" s="92"/>
      <c r="M33" s="92"/>
    </row>
    <row r="34" spans="1:13" s="14" customFormat="1">
      <c r="A34" s="343">
        <v>24</v>
      </c>
      <c r="B34" s="146" t="s">
        <v>913</v>
      </c>
      <c r="C34" s="292"/>
      <c r="D34" s="292"/>
      <c r="E34" s="503">
        <v>2134</v>
      </c>
      <c r="F34" s="292"/>
      <c r="G34" s="503">
        <v>133</v>
      </c>
      <c r="H34" s="293"/>
      <c r="I34" s="293"/>
      <c r="J34" s="294"/>
      <c r="K34" s="92"/>
      <c r="L34" s="92"/>
      <c r="M34" s="92"/>
    </row>
    <row r="35" spans="1:13" s="14" customFormat="1">
      <c r="A35" s="343">
        <v>25</v>
      </c>
      <c r="B35" s="146" t="s">
        <v>914</v>
      </c>
      <c r="C35" s="292"/>
      <c r="D35" s="292"/>
      <c r="E35" s="503">
        <v>1451</v>
      </c>
      <c r="F35" s="292"/>
      <c r="G35" s="503">
        <v>68</v>
      </c>
      <c r="H35" s="293"/>
      <c r="I35" s="293"/>
      <c r="J35" s="294"/>
      <c r="K35" s="92"/>
      <c r="L35" s="92"/>
      <c r="M35" s="92"/>
    </row>
    <row r="36" spans="1:13" s="14" customFormat="1">
      <c r="A36" s="343">
        <v>26</v>
      </c>
      <c r="B36" s="146" t="s">
        <v>915</v>
      </c>
      <c r="C36" s="292"/>
      <c r="D36" s="292"/>
      <c r="E36" s="503">
        <v>1880</v>
      </c>
      <c r="F36" s="292"/>
      <c r="G36" s="503">
        <v>60</v>
      </c>
      <c r="H36" s="293"/>
      <c r="I36" s="293"/>
      <c r="J36" s="294"/>
      <c r="K36" s="92"/>
      <c r="L36" s="92"/>
      <c r="M36" s="92"/>
    </row>
    <row r="37" spans="1:13" s="14" customFormat="1">
      <c r="A37" s="343">
        <v>27</v>
      </c>
      <c r="B37" s="146" t="s">
        <v>916</v>
      </c>
      <c r="C37" s="292"/>
      <c r="D37" s="292"/>
      <c r="E37" s="503">
        <v>1933</v>
      </c>
      <c r="F37" s="292"/>
      <c r="G37" s="503">
        <v>78</v>
      </c>
      <c r="H37" s="293"/>
      <c r="I37" s="293"/>
      <c r="J37" s="294"/>
      <c r="K37" s="92"/>
      <c r="L37" s="92"/>
      <c r="M37" s="92"/>
    </row>
    <row r="38" spans="1:13" s="14" customFormat="1">
      <c r="A38" s="343">
        <v>28</v>
      </c>
      <c r="B38" s="146" t="s">
        <v>917</v>
      </c>
      <c r="C38" s="292"/>
      <c r="D38" s="292"/>
      <c r="E38" s="503">
        <v>1625</v>
      </c>
      <c r="F38" s="292"/>
      <c r="G38" s="503">
        <v>189</v>
      </c>
      <c r="H38" s="293"/>
      <c r="I38" s="293"/>
      <c r="J38" s="294"/>
      <c r="K38" s="92"/>
      <c r="L38" s="92"/>
      <c r="M38" s="92"/>
    </row>
    <row r="39" spans="1:13" s="14" customFormat="1">
      <c r="A39" s="335">
        <v>29</v>
      </c>
      <c r="B39" s="330" t="s">
        <v>918</v>
      </c>
      <c r="C39" s="292"/>
      <c r="D39" s="292"/>
      <c r="E39" s="503">
        <v>1967</v>
      </c>
      <c r="F39" s="292"/>
      <c r="G39" s="503">
        <v>59</v>
      </c>
      <c r="H39" s="293"/>
      <c r="I39" s="293"/>
      <c r="J39" s="294"/>
      <c r="K39" s="92"/>
      <c r="L39" s="92"/>
      <c r="M39" s="92"/>
    </row>
    <row r="40" spans="1:13" s="14" customFormat="1">
      <c r="A40" s="335">
        <v>30</v>
      </c>
      <c r="B40" s="330" t="s">
        <v>919</v>
      </c>
      <c r="C40" s="292"/>
      <c r="D40" s="292"/>
      <c r="E40" s="503">
        <v>1010</v>
      </c>
      <c r="F40" s="292"/>
      <c r="G40" s="503">
        <v>0</v>
      </c>
      <c r="H40" s="293"/>
      <c r="I40" s="293"/>
      <c r="J40" s="294"/>
      <c r="K40" s="92"/>
      <c r="L40" s="92"/>
      <c r="M40" s="92"/>
    </row>
    <row r="41" spans="1:13" s="14" customFormat="1">
      <c r="A41" s="335">
        <v>31</v>
      </c>
      <c r="B41" s="330" t="s">
        <v>920</v>
      </c>
      <c r="C41" s="292"/>
      <c r="D41" s="292"/>
      <c r="E41" s="503">
        <v>481</v>
      </c>
      <c r="F41" s="292"/>
      <c r="G41" s="503">
        <v>0</v>
      </c>
      <c r="H41" s="293"/>
      <c r="I41" s="293"/>
      <c r="J41" s="294"/>
      <c r="K41" s="92"/>
      <c r="L41" s="92"/>
      <c r="M41" s="92"/>
    </row>
    <row r="42" spans="1:13" s="14" customFormat="1">
      <c r="A42" s="335">
        <v>32</v>
      </c>
      <c r="B42" s="330" t="s">
        <v>921</v>
      </c>
      <c r="C42" s="292"/>
      <c r="D42" s="292"/>
      <c r="E42" s="503">
        <v>744</v>
      </c>
      <c r="F42" s="292"/>
      <c r="G42" s="503">
        <v>0</v>
      </c>
      <c r="H42" s="293"/>
      <c r="I42" s="293"/>
      <c r="J42" s="294"/>
      <c r="K42" s="92"/>
      <c r="L42" s="92"/>
      <c r="M42" s="92"/>
    </row>
    <row r="43" spans="1:13">
      <c r="A43" s="335">
        <v>33</v>
      </c>
      <c r="B43" s="330" t="s">
        <v>922</v>
      </c>
      <c r="C43" s="87"/>
      <c r="D43" s="87"/>
      <c r="E43" s="504">
        <v>1584</v>
      </c>
      <c r="F43" s="87"/>
      <c r="G43" s="504">
        <v>116</v>
      </c>
      <c r="H43" s="144"/>
      <c r="I43" s="144"/>
      <c r="J43" s="88"/>
      <c r="K43" s="92"/>
      <c r="L43" s="80"/>
      <c r="M43" s="80"/>
    </row>
    <row r="44" spans="1:13">
      <c r="A44" s="335">
        <v>34</v>
      </c>
      <c r="B44" s="330" t="s">
        <v>923</v>
      </c>
      <c r="C44" s="87"/>
      <c r="D44" s="87"/>
      <c r="E44" s="504">
        <v>1012</v>
      </c>
      <c r="F44" s="87"/>
      <c r="G44" s="504">
        <v>47</v>
      </c>
      <c r="H44" s="144"/>
      <c r="I44" s="144"/>
      <c r="J44" s="88"/>
      <c r="K44" s="92"/>
      <c r="L44" s="80"/>
      <c r="M44" s="80"/>
    </row>
    <row r="45" spans="1:13">
      <c r="A45" s="335">
        <v>35</v>
      </c>
      <c r="B45" s="330" t="s">
        <v>924</v>
      </c>
      <c r="C45" s="87"/>
      <c r="D45" s="87"/>
      <c r="E45" s="504">
        <v>1362</v>
      </c>
      <c r="F45" s="87"/>
      <c r="G45" s="504">
        <v>125</v>
      </c>
      <c r="H45" s="144"/>
      <c r="I45" s="144"/>
      <c r="J45" s="88"/>
      <c r="K45" s="92"/>
      <c r="L45" s="80"/>
      <c r="M45" s="80"/>
    </row>
    <row r="46" spans="1:13">
      <c r="A46" s="335">
        <v>36</v>
      </c>
      <c r="B46" s="330" t="s">
        <v>925</v>
      </c>
      <c r="C46" s="87"/>
      <c r="D46" s="87"/>
      <c r="E46" s="504">
        <v>1222</v>
      </c>
      <c r="F46" s="87"/>
      <c r="G46" s="504">
        <v>63</v>
      </c>
      <c r="H46" s="144"/>
      <c r="I46" s="144"/>
      <c r="J46" s="88"/>
      <c r="K46" s="92"/>
      <c r="L46" s="80"/>
      <c r="M46" s="80"/>
    </row>
    <row r="47" spans="1:13">
      <c r="A47" s="335">
        <v>37</v>
      </c>
      <c r="B47" s="330" t="s">
        <v>926</v>
      </c>
      <c r="C47" s="87"/>
      <c r="D47" s="87"/>
      <c r="E47" s="504">
        <v>1704</v>
      </c>
      <c r="F47" s="87"/>
      <c r="G47" s="504">
        <v>35</v>
      </c>
      <c r="H47" s="144"/>
      <c r="I47" s="144"/>
      <c r="J47" s="88"/>
      <c r="K47" s="92"/>
      <c r="L47" s="80"/>
      <c r="M47" s="80"/>
    </row>
    <row r="48" spans="1:13">
      <c r="A48" s="335">
        <v>38</v>
      </c>
      <c r="B48" s="330" t="s">
        <v>927</v>
      </c>
      <c r="C48" s="87"/>
      <c r="D48" s="87"/>
      <c r="E48" s="504">
        <v>1532</v>
      </c>
      <c r="F48" s="87"/>
      <c r="G48" s="504">
        <v>0</v>
      </c>
      <c r="H48" s="144"/>
      <c r="I48" s="144"/>
      <c r="J48" s="88"/>
      <c r="K48" s="92"/>
      <c r="L48" s="80"/>
      <c r="M48" s="80"/>
    </row>
    <row r="49" spans="1:13">
      <c r="A49" s="761" t="s">
        <v>14</v>
      </c>
      <c r="B49" s="762"/>
      <c r="C49" s="87"/>
      <c r="D49" s="87"/>
      <c r="E49" s="87">
        <f>SUM(E11:E48)</f>
        <v>65818</v>
      </c>
      <c r="F49" s="87"/>
      <c r="G49" s="87">
        <f>SUM(G11:G48)</f>
        <v>4362</v>
      </c>
      <c r="H49" s="144"/>
      <c r="I49" s="144"/>
      <c r="J49" s="88"/>
      <c r="L49" s="80"/>
      <c r="M49" s="80"/>
    </row>
    <row r="50" spans="1:13">
      <c r="A50" s="89"/>
      <c r="B50" s="80"/>
      <c r="C50" s="80"/>
      <c r="D50" s="80"/>
      <c r="E50" s="80"/>
      <c r="F50" s="80"/>
      <c r="G50" s="80"/>
      <c r="H50" s="80"/>
      <c r="I50" s="80"/>
      <c r="J50" s="80"/>
      <c r="K50" s="80"/>
      <c r="L50" s="80"/>
      <c r="M50" s="80"/>
    </row>
    <row r="51" spans="1:13">
      <c r="A51" s="80"/>
      <c r="B51" s="80"/>
      <c r="C51" s="80"/>
      <c r="D51" s="80"/>
      <c r="E51" s="80"/>
      <c r="F51" s="80"/>
      <c r="G51" s="80"/>
      <c r="H51" s="80"/>
      <c r="I51" s="80"/>
      <c r="J51" s="80"/>
      <c r="K51" s="80"/>
      <c r="L51" s="80"/>
      <c r="M51" s="80"/>
    </row>
    <row r="52" spans="1:13">
      <c r="A52" s="80" t="s">
        <v>113</v>
      </c>
      <c r="B52" s="80"/>
      <c r="C52" s="80"/>
      <c r="D52" s="80"/>
      <c r="E52" s="80"/>
      <c r="F52" s="80"/>
      <c r="G52" s="80"/>
      <c r="H52" s="80"/>
      <c r="I52" s="80"/>
      <c r="J52" s="80"/>
      <c r="K52" s="80"/>
      <c r="L52" s="80"/>
      <c r="M52" s="80"/>
    </row>
    <row r="53" spans="1:13">
      <c r="A53" s="80" t="s">
        <v>188</v>
      </c>
      <c r="B53" s="80"/>
      <c r="C53" s="80"/>
      <c r="D53" s="80"/>
      <c r="E53" s="80"/>
      <c r="F53" s="80"/>
      <c r="G53" s="80"/>
      <c r="H53" s="80"/>
      <c r="I53" s="80"/>
      <c r="J53" s="80"/>
      <c r="K53" s="80"/>
      <c r="L53" s="80"/>
      <c r="M53" s="80"/>
    </row>
    <row r="54" spans="1:13">
      <c r="A54" t="s">
        <v>114</v>
      </c>
    </row>
    <row r="55" spans="1:13">
      <c r="A55" s="903" t="s">
        <v>115</v>
      </c>
      <c r="B55" s="903"/>
      <c r="C55" s="903"/>
      <c r="D55" s="903"/>
      <c r="E55" s="903"/>
      <c r="F55" s="903"/>
      <c r="G55" s="903"/>
      <c r="H55" s="903"/>
      <c r="I55" s="903"/>
      <c r="J55" s="903"/>
      <c r="K55" s="903"/>
      <c r="L55" s="903"/>
      <c r="M55" s="903"/>
    </row>
    <row r="56" spans="1:13">
      <c r="A56" s="902" t="s">
        <v>116</v>
      </c>
      <c r="B56" s="902"/>
      <c r="C56" s="902"/>
      <c r="D56" s="902"/>
      <c r="E56" s="80"/>
      <c r="F56" s="80"/>
      <c r="G56" s="80"/>
      <c r="H56" s="719" t="s">
        <v>885</v>
      </c>
      <c r="I56" s="719"/>
      <c r="J56" s="719"/>
      <c r="K56" s="80"/>
      <c r="L56" s="80"/>
      <c r="M56" s="80"/>
    </row>
    <row r="57" spans="1:13">
      <c r="A57" s="126" t="s">
        <v>158</v>
      </c>
      <c r="B57" s="126"/>
      <c r="C57" s="126"/>
      <c r="D57" s="126"/>
      <c r="E57" s="80"/>
      <c r="F57" s="80"/>
      <c r="G57" s="80"/>
      <c r="H57" s="719"/>
      <c r="I57" s="719"/>
      <c r="J57" s="719"/>
      <c r="K57" s="80"/>
      <c r="L57" s="80"/>
      <c r="M57" s="80"/>
    </row>
    <row r="58" spans="1:13">
      <c r="H58" s="719"/>
      <c r="I58" s="719"/>
      <c r="J58" s="719"/>
    </row>
    <row r="59" spans="1:13">
      <c r="H59" s="719"/>
      <c r="I59" s="719"/>
      <c r="J59" s="719"/>
    </row>
    <row r="60" spans="1:13">
      <c r="H60" s="719"/>
      <c r="I60" s="719"/>
      <c r="J60" s="719"/>
    </row>
  </sheetData>
  <mergeCells count="15">
    <mergeCell ref="K55:M55"/>
    <mergeCell ref="A8:A9"/>
    <mergeCell ref="B8:B9"/>
    <mergeCell ref="C8:J8"/>
    <mergeCell ref="C3:I3"/>
    <mergeCell ref="A49:B49"/>
    <mergeCell ref="A55:D55"/>
    <mergeCell ref="E55:J55"/>
    <mergeCell ref="A56:D56"/>
    <mergeCell ref="H56:J60"/>
    <mergeCell ref="D1:E1"/>
    <mergeCell ref="G1:J1"/>
    <mergeCell ref="A2:J2"/>
    <mergeCell ref="A4:J4"/>
    <mergeCell ref="A5:B5"/>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48.xml><?xml version="1.0" encoding="utf-8"?>
<worksheet xmlns="http://schemas.openxmlformats.org/spreadsheetml/2006/main" xmlns:r="http://schemas.openxmlformats.org/officeDocument/2006/relationships">
  <sheetPr codeName="Sheet48">
    <pageSetUpPr fitToPage="1"/>
  </sheetPr>
  <dimension ref="A1:Z60"/>
  <sheetViews>
    <sheetView zoomScale="80" zoomScaleNormal="80" zoomScaleSheetLayoutView="76" workbookViewId="0">
      <selection activeCell="I36" sqref="I36"/>
    </sheetView>
  </sheetViews>
  <sheetFormatPr defaultRowHeight="12.75"/>
  <cols>
    <col min="1" max="1" width="6.140625" customWidth="1"/>
    <col min="2" max="2" width="17" customWidth="1"/>
    <col min="3" max="3" width="14.42578125" customWidth="1"/>
    <col min="4" max="4" width="15.5703125" customWidth="1"/>
    <col min="5" max="5" width="14" customWidth="1"/>
    <col min="6" max="6" width="46.5703125" customWidth="1"/>
    <col min="7"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c r="A1" s="80"/>
      <c r="B1" s="80"/>
      <c r="C1" s="80"/>
      <c r="D1" s="80"/>
      <c r="E1" s="80"/>
      <c r="F1" s="80"/>
      <c r="G1" s="80"/>
      <c r="H1" s="80"/>
      <c r="I1" s="80"/>
      <c r="J1" s="80"/>
      <c r="K1" s="80"/>
      <c r="L1" s="824" t="s">
        <v>535</v>
      </c>
      <c r="M1" s="824"/>
      <c r="N1" s="93"/>
      <c r="O1" s="80"/>
      <c r="P1" s="80"/>
    </row>
    <row r="2" spans="1:26" ht="15.75">
      <c r="A2" s="897" t="s">
        <v>0</v>
      </c>
      <c r="B2" s="897"/>
      <c r="C2" s="897"/>
      <c r="D2" s="897"/>
      <c r="E2" s="897"/>
      <c r="F2" s="897"/>
      <c r="G2" s="897"/>
      <c r="H2" s="897"/>
      <c r="I2" s="897"/>
      <c r="J2" s="897"/>
      <c r="K2" s="897"/>
      <c r="L2" s="897"/>
      <c r="M2" s="897"/>
      <c r="N2" s="80"/>
      <c r="O2" s="80"/>
      <c r="P2" s="80"/>
    </row>
    <row r="3" spans="1:26" ht="20.25">
      <c r="A3" s="743" t="s">
        <v>734</v>
      </c>
      <c r="B3" s="743"/>
      <c r="C3" s="743"/>
      <c r="D3" s="743"/>
      <c r="E3" s="743"/>
      <c r="F3" s="743"/>
      <c r="G3" s="743"/>
      <c r="H3" s="743"/>
      <c r="I3" s="743"/>
      <c r="J3" s="743"/>
      <c r="K3" s="743"/>
      <c r="L3" s="743"/>
      <c r="M3" s="743"/>
      <c r="N3" s="80"/>
      <c r="O3" s="80"/>
      <c r="P3" s="80"/>
    </row>
    <row r="4" spans="1:26">
      <c r="A4" s="80"/>
      <c r="B4" s="80"/>
      <c r="C4" s="80"/>
      <c r="D4" s="80"/>
      <c r="E4" s="80"/>
      <c r="F4" s="80"/>
      <c r="G4" s="80"/>
      <c r="H4" s="80"/>
      <c r="I4" s="80"/>
      <c r="J4" s="80"/>
      <c r="K4" s="80"/>
      <c r="L4" s="80"/>
      <c r="M4" s="80"/>
      <c r="N4" s="80"/>
      <c r="O4" s="80"/>
      <c r="P4" s="80"/>
    </row>
    <row r="5" spans="1:26" ht="15.75">
      <c r="A5" s="744" t="s">
        <v>534</v>
      </c>
      <c r="B5" s="744"/>
      <c r="C5" s="744"/>
      <c r="D5" s="744"/>
      <c r="E5" s="744"/>
      <c r="F5" s="744"/>
      <c r="G5" s="744"/>
      <c r="H5" s="744"/>
      <c r="I5" s="744"/>
      <c r="J5" s="744"/>
      <c r="K5" s="744"/>
      <c r="L5" s="744"/>
      <c r="M5" s="744"/>
      <c r="N5" s="80"/>
      <c r="O5" s="80"/>
      <c r="P5" s="80"/>
    </row>
    <row r="6" spans="1:26">
      <c r="A6" s="80"/>
      <c r="B6" s="80"/>
      <c r="C6" s="80"/>
      <c r="D6" s="80"/>
      <c r="E6" s="80"/>
      <c r="F6" s="80"/>
      <c r="G6" s="80"/>
      <c r="H6" s="80"/>
      <c r="I6" s="80"/>
      <c r="J6" s="80"/>
      <c r="K6" s="80"/>
      <c r="L6" s="80"/>
      <c r="M6" s="80"/>
      <c r="N6" s="80"/>
      <c r="O6" s="80"/>
      <c r="P6" s="80"/>
    </row>
    <row r="7" spans="1:26">
      <c r="A7" s="707" t="s">
        <v>933</v>
      </c>
      <c r="B7" s="707"/>
      <c r="C7" s="31"/>
      <c r="D7" s="31"/>
      <c r="E7" s="31"/>
      <c r="F7" s="80"/>
      <c r="G7" s="80"/>
      <c r="H7" s="80"/>
      <c r="I7" s="80"/>
      <c r="J7" s="80"/>
      <c r="K7" s="80"/>
      <c r="L7" s="80"/>
      <c r="M7" s="80"/>
      <c r="N7" s="80"/>
      <c r="O7" s="80"/>
      <c r="P7" s="80"/>
    </row>
    <row r="8" spans="1:26" ht="18">
      <c r="A8" s="83"/>
      <c r="B8" s="83"/>
      <c r="C8" s="83"/>
      <c r="D8" s="83"/>
      <c r="E8" s="83"/>
      <c r="F8" s="80"/>
      <c r="G8" s="80"/>
      <c r="H8" s="80"/>
      <c r="I8" s="80"/>
      <c r="J8" s="80"/>
      <c r="K8" s="80"/>
      <c r="L8" s="80"/>
      <c r="M8" s="80"/>
      <c r="N8" s="80"/>
      <c r="O8" s="80"/>
      <c r="P8" s="80"/>
    </row>
    <row r="9" spans="1:26" ht="19.899999999999999" customHeight="1">
      <c r="A9" s="895" t="s">
        <v>2</v>
      </c>
      <c r="B9" s="895" t="s">
        <v>3</v>
      </c>
      <c r="C9" s="911" t="s">
        <v>111</v>
      </c>
      <c r="D9" s="911"/>
      <c r="E9" s="912"/>
      <c r="F9" s="910" t="s">
        <v>112</v>
      </c>
      <c r="G9" s="911"/>
      <c r="H9" s="911"/>
      <c r="I9" s="912"/>
      <c r="J9" s="910" t="s">
        <v>186</v>
      </c>
      <c r="K9" s="911"/>
      <c r="L9" s="911"/>
      <c r="M9" s="912"/>
      <c r="Y9" s="9"/>
      <c r="Z9" s="12"/>
    </row>
    <row r="10" spans="1:26" ht="45.75" customHeight="1">
      <c r="A10" s="895"/>
      <c r="B10" s="895"/>
      <c r="C10" s="128" t="s">
        <v>377</v>
      </c>
      <c r="D10" s="4" t="s">
        <v>374</v>
      </c>
      <c r="E10" s="128" t="s">
        <v>189</v>
      </c>
      <c r="F10" s="4" t="s">
        <v>372</v>
      </c>
      <c r="G10" s="128" t="s">
        <v>373</v>
      </c>
      <c r="H10" s="4" t="s">
        <v>374</v>
      </c>
      <c r="I10" s="128" t="s">
        <v>189</v>
      </c>
      <c r="J10" s="4" t="s">
        <v>376</v>
      </c>
      <c r="K10" s="128" t="s">
        <v>373</v>
      </c>
      <c r="L10" s="4" t="s">
        <v>374</v>
      </c>
      <c r="M10" s="5" t="s">
        <v>189</v>
      </c>
    </row>
    <row r="11" spans="1:26" s="14" customFormat="1">
      <c r="A11" s="292">
        <v>1</v>
      </c>
      <c r="B11" s="292">
        <v>2</v>
      </c>
      <c r="C11" s="292">
        <v>3</v>
      </c>
      <c r="D11" s="292">
        <v>4</v>
      </c>
      <c r="E11" s="292">
        <v>5</v>
      </c>
      <c r="F11" s="292">
        <v>6</v>
      </c>
      <c r="G11" s="292">
        <v>7</v>
      </c>
      <c r="H11" s="292">
        <v>8</v>
      </c>
      <c r="I11" s="292">
        <v>9</v>
      </c>
      <c r="J11" s="292">
        <v>10</v>
      </c>
      <c r="K11" s="292">
        <v>11</v>
      </c>
      <c r="L11" s="292">
        <v>12</v>
      </c>
      <c r="M11" s="292">
        <v>13</v>
      </c>
    </row>
    <row r="12" spans="1:26" s="494" customFormat="1" ht="15" customHeight="1">
      <c r="A12" s="449">
        <v>1</v>
      </c>
      <c r="B12" s="146" t="s">
        <v>890</v>
      </c>
      <c r="C12" s="505"/>
      <c r="D12" s="505"/>
      <c r="E12" s="505"/>
      <c r="F12" s="505"/>
      <c r="G12" s="503">
        <v>0</v>
      </c>
      <c r="H12" s="503">
        <v>0</v>
      </c>
      <c r="I12" s="503">
        <v>0</v>
      </c>
      <c r="J12" s="503"/>
      <c r="K12" s="503"/>
      <c r="L12" s="503"/>
      <c r="M12" s="503"/>
    </row>
    <row r="13" spans="1:26" s="494" customFormat="1" ht="15" customHeight="1">
      <c r="A13" s="449">
        <v>2</v>
      </c>
      <c r="B13" s="146" t="s">
        <v>891</v>
      </c>
      <c r="C13" s="505"/>
      <c r="D13" s="505"/>
      <c r="E13" s="505"/>
      <c r="F13" s="507" t="s">
        <v>1031</v>
      </c>
      <c r="G13" s="503">
        <v>2</v>
      </c>
      <c r="H13" s="503">
        <v>323</v>
      </c>
      <c r="I13" s="503">
        <v>63910</v>
      </c>
      <c r="J13" s="503"/>
      <c r="K13" s="503"/>
      <c r="L13" s="503"/>
      <c r="M13" s="503"/>
    </row>
    <row r="14" spans="1:26" s="494" customFormat="1" ht="15" customHeight="1">
      <c r="A14" s="449">
        <v>3</v>
      </c>
      <c r="B14" s="146" t="s">
        <v>892</v>
      </c>
      <c r="C14" s="505"/>
      <c r="D14" s="505"/>
      <c r="E14" s="505"/>
      <c r="F14" s="493" t="s">
        <v>1037</v>
      </c>
      <c r="G14" s="503">
        <v>1</v>
      </c>
      <c r="H14" s="503">
        <v>264</v>
      </c>
      <c r="I14" s="503">
        <v>57770</v>
      </c>
      <c r="J14" s="503"/>
      <c r="K14" s="503"/>
      <c r="L14" s="503"/>
      <c r="M14" s="503"/>
    </row>
    <row r="15" spans="1:26" s="494" customFormat="1" ht="15" customHeight="1">
      <c r="A15" s="449">
        <v>4</v>
      </c>
      <c r="B15" s="146" t="s">
        <v>893</v>
      </c>
      <c r="C15" s="505"/>
      <c r="D15" s="505"/>
      <c r="E15" s="505"/>
      <c r="F15" s="493" t="s">
        <v>1036</v>
      </c>
      <c r="G15" s="503">
        <v>1</v>
      </c>
      <c r="H15" s="503">
        <v>150</v>
      </c>
      <c r="I15" s="503">
        <v>39795</v>
      </c>
      <c r="J15" s="503"/>
      <c r="K15" s="503"/>
      <c r="L15" s="503"/>
      <c r="M15" s="503"/>
    </row>
    <row r="16" spans="1:26" s="494" customFormat="1" ht="15" customHeight="1">
      <c r="A16" s="449">
        <v>5</v>
      </c>
      <c r="B16" s="146" t="s">
        <v>894</v>
      </c>
      <c r="C16" s="505"/>
      <c r="D16" s="505"/>
      <c r="E16" s="505"/>
      <c r="F16" s="507" t="s">
        <v>1032</v>
      </c>
      <c r="G16" s="503">
        <v>1</v>
      </c>
      <c r="H16" s="503">
        <v>71</v>
      </c>
      <c r="I16" s="503">
        <v>24385</v>
      </c>
      <c r="J16" s="503"/>
      <c r="K16" s="503"/>
      <c r="L16" s="503"/>
      <c r="M16" s="503"/>
    </row>
    <row r="17" spans="1:13" s="494" customFormat="1" ht="15" customHeight="1">
      <c r="A17" s="449">
        <v>6</v>
      </c>
      <c r="B17" s="146" t="s">
        <v>895</v>
      </c>
      <c r="C17" s="505"/>
      <c r="D17" s="505"/>
      <c r="E17" s="505"/>
      <c r="F17" s="507" t="s">
        <v>1032</v>
      </c>
      <c r="G17" s="503">
        <v>1</v>
      </c>
      <c r="H17" s="503">
        <v>41</v>
      </c>
      <c r="I17" s="503">
        <v>14720</v>
      </c>
      <c r="J17" s="503"/>
      <c r="K17" s="503"/>
      <c r="L17" s="503"/>
      <c r="M17" s="503"/>
    </row>
    <row r="18" spans="1:13" s="494" customFormat="1" ht="15" customHeight="1">
      <c r="A18" s="449">
        <v>7</v>
      </c>
      <c r="B18" s="146" t="s">
        <v>896</v>
      </c>
      <c r="C18" s="505"/>
      <c r="D18" s="505"/>
      <c r="E18" s="505"/>
      <c r="F18" s="507" t="s">
        <v>1031</v>
      </c>
      <c r="G18" s="503">
        <v>1</v>
      </c>
      <c r="H18" s="503">
        <v>177</v>
      </c>
      <c r="I18" s="503">
        <v>41791</v>
      </c>
      <c r="J18" s="503"/>
      <c r="K18" s="503"/>
      <c r="L18" s="503"/>
      <c r="M18" s="503"/>
    </row>
    <row r="19" spans="1:13" s="494" customFormat="1" ht="15" customHeight="1">
      <c r="A19" s="449">
        <v>8</v>
      </c>
      <c r="B19" s="146" t="s">
        <v>897</v>
      </c>
      <c r="C19" s="505"/>
      <c r="D19" s="505"/>
      <c r="E19" s="505"/>
      <c r="F19" s="507"/>
      <c r="G19" s="503">
        <v>0</v>
      </c>
      <c r="H19" s="503">
        <v>0</v>
      </c>
      <c r="I19" s="503">
        <v>0</v>
      </c>
      <c r="J19" s="503"/>
      <c r="K19" s="503"/>
      <c r="L19" s="503"/>
      <c r="M19" s="503"/>
    </row>
    <row r="20" spans="1:13" s="494" customFormat="1" ht="15" customHeight="1">
      <c r="A20" s="449">
        <v>9</v>
      </c>
      <c r="B20" s="146" t="s">
        <v>898</v>
      </c>
      <c r="C20" s="505"/>
      <c r="D20" s="505"/>
      <c r="E20" s="505"/>
      <c r="F20" s="507" t="s">
        <v>1032</v>
      </c>
      <c r="G20" s="503">
        <v>1</v>
      </c>
      <c r="H20" s="503">
        <v>57</v>
      </c>
      <c r="I20" s="503">
        <v>14555</v>
      </c>
      <c r="J20" s="503"/>
      <c r="K20" s="503"/>
      <c r="L20" s="503"/>
      <c r="M20" s="503"/>
    </row>
    <row r="21" spans="1:13" s="494" customFormat="1" ht="15" customHeight="1">
      <c r="A21" s="449">
        <v>10</v>
      </c>
      <c r="B21" s="146" t="s">
        <v>899</v>
      </c>
      <c r="C21" s="505"/>
      <c r="D21" s="505"/>
      <c r="E21" s="505"/>
      <c r="F21" s="507" t="s">
        <v>1032</v>
      </c>
      <c r="G21" s="503">
        <v>1</v>
      </c>
      <c r="H21" s="503">
        <v>76</v>
      </c>
      <c r="I21" s="503">
        <v>16332</v>
      </c>
      <c r="J21" s="503"/>
      <c r="K21" s="503"/>
      <c r="L21" s="503"/>
      <c r="M21" s="503"/>
    </row>
    <row r="22" spans="1:13" s="494" customFormat="1" ht="15" customHeight="1">
      <c r="A22" s="449">
        <v>11</v>
      </c>
      <c r="B22" s="146" t="s">
        <v>900</v>
      </c>
      <c r="C22" s="505"/>
      <c r="D22" s="505"/>
      <c r="E22" s="505"/>
      <c r="F22" s="507" t="s">
        <v>1032</v>
      </c>
      <c r="G22" s="503">
        <v>1</v>
      </c>
      <c r="H22" s="503">
        <v>236</v>
      </c>
      <c r="I22" s="503">
        <v>42253</v>
      </c>
      <c r="J22" s="503"/>
      <c r="K22" s="503"/>
      <c r="L22" s="503"/>
      <c r="M22" s="503"/>
    </row>
    <row r="23" spans="1:13" s="494" customFormat="1" ht="15" customHeight="1">
      <c r="A23" s="449">
        <v>12</v>
      </c>
      <c r="B23" s="146" t="s">
        <v>901</v>
      </c>
      <c r="C23" s="505"/>
      <c r="D23" s="505"/>
      <c r="E23" s="505"/>
      <c r="F23" s="493" t="s">
        <v>1040</v>
      </c>
      <c r="G23" s="503">
        <v>1</v>
      </c>
      <c r="H23" s="503">
        <v>194</v>
      </c>
      <c r="I23" s="503">
        <v>52528</v>
      </c>
      <c r="J23" s="503"/>
      <c r="K23" s="503"/>
      <c r="L23" s="503"/>
      <c r="M23" s="503"/>
    </row>
    <row r="24" spans="1:13" s="494" customFormat="1" ht="15" customHeight="1">
      <c r="A24" s="449">
        <v>13</v>
      </c>
      <c r="B24" s="146" t="s">
        <v>902</v>
      </c>
      <c r="C24" s="505"/>
      <c r="D24" s="505"/>
      <c r="E24" s="505"/>
      <c r="F24" s="507"/>
      <c r="G24" s="503">
        <v>1</v>
      </c>
      <c r="H24" s="503">
        <v>0</v>
      </c>
      <c r="I24" s="503">
        <v>0</v>
      </c>
      <c r="J24" s="503"/>
      <c r="K24" s="503"/>
      <c r="L24" s="503"/>
      <c r="M24" s="503"/>
    </row>
    <row r="25" spans="1:13" s="494" customFormat="1" ht="15" customHeight="1">
      <c r="A25" s="449">
        <v>14</v>
      </c>
      <c r="B25" s="146" t="s">
        <v>903</v>
      </c>
      <c r="C25" s="505"/>
      <c r="D25" s="505"/>
      <c r="E25" s="505"/>
      <c r="F25" s="493" t="s">
        <v>1040</v>
      </c>
      <c r="G25" s="503">
        <v>1</v>
      </c>
      <c r="H25" s="503">
        <v>47</v>
      </c>
      <c r="I25" s="503">
        <v>4465</v>
      </c>
      <c r="J25" s="503"/>
      <c r="K25" s="503"/>
      <c r="L25" s="503"/>
      <c r="M25" s="503"/>
    </row>
    <row r="26" spans="1:13" s="494" customFormat="1" ht="15" customHeight="1">
      <c r="A26" s="449">
        <v>15</v>
      </c>
      <c r="B26" s="146" t="s">
        <v>904</v>
      </c>
      <c r="C26" s="505"/>
      <c r="D26" s="505"/>
      <c r="E26" s="505"/>
      <c r="F26" s="493" t="s">
        <v>1039</v>
      </c>
      <c r="G26" s="503">
        <v>1</v>
      </c>
      <c r="H26" s="503">
        <v>126</v>
      </c>
      <c r="I26" s="503">
        <v>45751</v>
      </c>
      <c r="J26" s="503"/>
      <c r="K26" s="503"/>
      <c r="L26" s="503"/>
      <c r="M26" s="503"/>
    </row>
    <row r="27" spans="1:13" s="494" customFormat="1" ht="15" customHeight="1">
      <c r="A27" s="449">
        <v>16</v>
      </c>
      <c r="B27" s="146" t="s">
        <v>905</v>
      </c>
      <c r="C27" s="505"/>
      <c r="D27" s="505"/>
      <c r="E27" s="505"/>
      <c r="F27" s="507"/>
      <c r="G27" s="503">
        <v>0</v>
      </c>
      <c r="H27" s="503">
        <v>0</v>
      </c>
      <c r="I27" s="503">
        <v>0</v>
      </c>
      <c r="J27" s="503"/>
      <c r="K27" s="503"/>
      <c r="L27" s="503"/>
      <c r="M27" s="503"/>
    </row>
    <row r="28" spans="1:13" s="494" customFormat="1" ht="15" customHeight="1">
      <c r="A28" s="449">
        <v>17</v>
      </c>
      <c r="B28" s="146" t="s">
        <v>906</v>
      </c>
      <c r="C28" s="505"/>
      <c r="D28" s="505"/>
      <c r="E28" s="505"/>
      <c r="F28" s="493" t="s">
        <v>1040</v>
      </c>
      <c r="G28" s="503">
        <v>1</v>
      </c>
      <c r="H28" s="503">
        <v>18</v>
      </c>
      <c r="I28" s="503">
        <v>8306</v>
      </c>
      <c r="J28" s="503"/>
      <c r="K28" s="503"/>
      <c r="L28" s="503"/>
      <c r="M28" s="503"/>
    </row>
    <row r="29" spans="1:13" s="494" customFormat="1" ht="15" customHeight="1">
      <c r="A29" s="449">
        <v>18</v>
      </c>
      <c r="B29" s="146" t="s">
        <v>907</v>
      </c>
      <c r="C29" s="505"/>
      <c r="D29" s="505"/>
      <c r="E29" s="505"/>
      <c r="F29" s="507" t="s">
        <v>1031</v>
      </c>
      <c r="G29" s="503">
        <v>8</v>
      </c>
      <c r="H29" s="503">
        <v>1418</v>
      </c>
      <c r="I29" s="503">
        <v>425198</v>
      </c>
      <c r="J29" s="503"/>
      <c r="K29" s="503"/>
      <c r="L29" s="503"/>
      <c r="M29" s="503"/>
    </row>
    <row r="30" spans="1:13" s="494" customFormat="1" ht="15" customHeight="1">
      <c r="A30" s="449">
        <v>19</v>
      </c>
      <c r="B30" s="146" t="s">
        <v>908</v>
      </c>
      <c r="C30" s="505"/>
      <c r="D30" s="505"/>
      <c r="E30" s="505"/>
      <c r="F30" s="507"/>
      <c r="G30" s="503">
        <v>0</v>
      </c>
      <c r="H30" s="503">
        <v>0</v>
      </c>
      <c r="I30" s="503">
        <v>0</v>
      </c>
      <c r="J30" s="503"/>
      <c r="K30" s="503"/>
      <c r="L30" s="503"/>
      <c r="M30" s="503"/>
    </row>
    <row r="31" spans="1:13" s="494" customFormat="1" ht="15" customHeight="1">
      <c r="A31" s="449">
        <v>20</v>
      </c>
      <c r="B31" s="146" t="s">
        <v>909</v>
      </c>
      <c r="C31" s="505"/>
      <c r="D31" s="505"/>
      <c r="E31" s="505"/>
      <c r="F31" s="493" t="s">
        <v>1041</v>
      </c>
      <c r="G31" s="503">
        <v>1</v>
      </c>
      <c r="H31" s="503">
        <v>36</v>
      </c>
      <c r="I31" s="503">
        <v>3825</v>
      </c>
      <c r="J31" s="503"/>
      <c r="K31" s="503"/>
      <c r="L31" s="503"/>
      <c r="M31" s="503"/>
    </row>
    <row r="32" spans="1:13" s="494" customFormat="1" ht="15" customHeight="1">
      <c r="A32" s="449">
        <v>21</v>
      </c>
      <c r="B32" s="146" t="s">
        <v>910</v>
      </c>
      <c r="C32" s="505"/>
      <c r="D32" s="505"/>
      <c r="E32" s="505"/>
      <c r="F32" s="507" t="s">
        <v>1031</v>
      </c>
      <c r="G32" s="503">
        <v>1</v>
      </c>
      <c r="H32" s="503">
        <v>155</v>
      </c>
      <c r="I32" s="503">
        <v>34440</v>
      </c>
      <c r="J32" s="503"/>
      <c r="K32" s="503"/>
      <c r="L32" s="503"/>
      <c r="M32" s="503"/>
    </row>
    <row r="33" spans="1:13" s="494" customFormat="1" ht="15" customHeight="1">
      <c r="A33" s="449">
        <v>22</v>
      </c>
      <c r="B33" s="146" t="s">
        <v>911</v>
      </c>
      <c r="C33" s="505"/>
      <c r="D33" s="505"/>
      <c r="E33" s="505"/>
      <c r="F33" s="507"/>
      <c r="G33" s="503">
        <v>0</v>
      </c>
      <c r="H33" s="503">
        <v>0</v>
      </c>
      <c r="I33" s="503">
        <v>0</v>
      </c>
      <c r="J33" s="503"/>
      <c r="K33" s="503"/>
      <c r="L33" s="503"/>
      <c r="M33" s="503"/>
    </row>
    <row r="34" spans="1:13" s="494" customFormat="1" ht="15" customHeight="1">
      <c r="A34" s="449">
        <v>23</v>
      </c>
      <c r="B34" s="146" t="s">
        <v>912</v>
      </c>
      <c r="C34" s="505"/>
      <c r="D34" s="505"/>
      <c r="E34" s="505"/>
      <c r="F34" s="507"/>
      <c r="G34" s="503">
        <v>0</v>
      </c>
      <c r="H34" s="503">
        <v>0</v>
      </c>
      <c r="I34" s="503">
        <v>0</v>
      </c>
      <c r="J34" s="503"/>
      <c r="K34" s="503"/>
      <c r="L34" s="503"/>
      <c r="M34" s="503"/>
    </row>
    <row r="35" spans="1:13" s="494" customFormat="1" ht="15" customHeight="1">
      <c r="A35" s="449">
        <v>24</v>
      </c>
      <c r="B35" s="146" t="s">
        <v>913</v>
      </c>
      <c r="C35" s="505"/>
      <c r="D35" s="505"/>
      <c r="E35" s="505"/>
      <c r="F35" s="507" t="s">
        <v>1033</v>
      </c>
      <c r="G35" s="503">
        <v>1</v>
      </c>
      <c r="H35" s="503">
        <v>133</v>
      </c>
      <c r="I35" s="503">
        <v>33618</v>
      </c>
      <c r="J35" s="503"/>
      <c r="K35" s="503"/>
      <c r="L35" s="503"/>
      <c r="M35" s="503"/>
    </row>
    <row r="36" spans="1:13" s="494" customFormat="1" ht="15" customHeight="1">
      <c r="A36" s="449">
        <v>25</v>
      </c>
      <c r="B36" s="146" t="s">
        <v>914</v>
      </c>
      <c r="C36" s="505"/>
      <c r="D36" s="505"/>
      <c r="E36" s="505"/>
      <c r="F36" s="509" t="s">
        <v>1041</v>
      </c>
      <c r="G36" s="503">
        <v>1</v>
      </c>
      <c r="H36" s="503">
        <v>68</v>
      </c>
      <c r="I36" s="503">
        <v>17169</v>
      </c>
      <c r="J36" s="503"/>
      <c r="K36" s="503"/>
      <c r="L36" s="503"/>
      <c r="M36" s="503"/>
    </row>
    <row r="37" spans="1:13" s="494" customFormat="1" ht="15" customHeight="1">
      <c r="A37" s="449">
        <v>26</v>
      </c>
      <c r="B37" s="146" t="s">
        <v>915</v>
      </c>
      <c r="C37" s="505"/>
      <c r="D37" s="505"/>
      <c r="E37" s="505"/>
      <c r="F37" s="507" t="s">
        <v>1033</v>
      </c>
      <c r="G37" s="503">
        <v>1</v>
      </c>
      <c r="H37" s="503">
        <v>60</v>
      </c>
      <c r="I37" s="503">
        <v>6786</v>
      </c>
      <c r="J37" s="503"/>
      <c r="K37" s="503"/>
      <c r="L37" s="503"/>
      <c r="M37" s="503"/>
    </row>
    <row r="38" spans="1:13" s="494" customFormat="1" ht="15" customHeight="1">
      <c r="A38" s="449">
        <v>27</v>
      </c>
      <c r="B38" s="146" t="s">
        <v>916</v>
      </c>
      <c r="C38" s="505"/>
      <c r="D38" s="505"/>
      <c r="E38" s="505"/>
      <c r="F38" s="507" t="s">
        <v>1033</v>
      </c>
      <c r="G38" s="503">
        <v>1</v>
      </c>
      <c r="H38" s="503">
        <v>78</v>
      </c>
      <c r="I38" s="503">
        <v>31661</v>
      </c>
      <c r="J38" s="503"/>
      <c r="K38" s="503"/>
      <c r="L38" s="503"/>
      <c r="M38" s="503"/>
    </row>
    <row r="39" spans="1:13" s="494" customFormat="1" ht="15" customHeight="1">
      <c r="A39" s="449">
        <v>28</v>
      </c>
      <c r="B39" s="146" t="s">
        <v>917</v>
      </c>
      <c r="C39" s="505"/>
      <c r="D39" s="505"/>
      <c r="E39" s="505"/>
      <c r="F39" s="493" t="s">
        <v>1040</v>
      </c>
      <c r="G39" s="503">
        <v>1</v>
      </c>
      <c r="H39" s="503">
        <v>189</v>
      </c>
      <c r="I39" s="503">
        <v>57116</v>
      </c>
      <c r="J39" s="503"/>
      <c r="K39" s="503"/>
      <c r="L39" s="503"/>
      <c r="M39" s="503"/>
    </row>
    <row r="40" spans="1:13" s="494" customFormat="1" ht="15" customHeight="1">
      <c r="A40" s="492">
        <v>29</v>
      </c>
      <c r="B40" s="330" t="s">
        <v>918</v>
      </c>
      <c r="C40" s="505"/>
      <c r="D40" s="505"/>
      <c r="E40" s="505"/>
      <c r="F40" s="507" t="s">
        <v>1034</v>
      </c>
      <c r="G40" s="503">
        <v>2</v>
      </c>
      <c r="H40" s="503">
        <v>59</v>
      </c>
      <c r="I40" s="503">
        <v>15136</v>
      </c>
      <c r="J40" s="503"/>
      <c r="K40" s="503"/>
      <c r="L40" s="503"/>
      <c r="M40" s="503"/>
    </row>
    <row r="41" spans="1:13" s="494" customFormat="1" ht="15" customHeight="1">
      <c r="A41" s="492">
        <v>30</v>
      </c>
      <c r="B41" s="330" t="s">
        <v>919</v>
      </c>
      <c r="C41" s="505"/>
      <c r="D41" s="505"/>
      <c r="E41" s="505"/>
      <c r="F41" s="507"/>
      <c r="G41" s="503">
        <v>0</v>
      </c>
      <c r="H41" s="503">
        <v>0</v>
      </c>
      <c r="I41" s="503">
        <v>0</v>
      </c>
      <c r="J41" s="503"/>
      <c r="K41" s="503"/>
      <c r="L41" s="503"/>
      <c r="M41" s="503"/>
    </row>
    <row r="42" spans="1:13" s="494" customFormat="1" ht="15" customHeight="1">
      <c r="A42" s="492">
        <v>31</v>
      </c>
      <c r="B42" s="330" t="s">
        <v>920</v>
      </c>
      <c r="C42" s="505"/>
      <c r="D42" s="505"/>
      <c r="E42" s="505"/>
      <c r="F42" s="507"/>
      <c r="G42" s="503">
        <v>0</v>
      </c>
      <c r="H42" s="503">
        <v>0</v>
      </c>
      <c r="I42" s="503">
        <v>0</v>
      </c>
      <c r="J42" s="503"/>
      <c r="K42" s="503"/>
      <c r="L42" s="503"/>
      <c r="M42" s="503"/>
    </row>
    <row r="43" spans="1:13" s="494" customFormat="1" ht="15" customHeight="1">
      <c r="A43" s="492">
        <v>32</v>
      </c>
      <c r="B43" s="330" t="s">
        <v>921</v>
      </c>
      <c r="C43" s="505"/>
      <c r="D43" s="505"/>
      <c r="E43" s="505"/>
      <c r="F43" s="507"/>
      <c r="G43" s="503">
        <v>0</v>
      </c>
      <c r="H43" s="503">
        <v>0</v>
      </c>
      <c r="I43" s="503">
        <v>0</v>
      </c>
      <c r="J43" s="503"/>
      <c r="K43" s="503"/>
      <c r="L43" s="503"/>
      <c r="M43" s="503"/>
    </row>
    <row r="44" spans="1:13" s="494" customFormat="1" ht="15" customHeight="1">
      <c r="A44" s="492">
        <v>33</v>
      </c>
      <c r="B44" s="330" t="s">
        <v>922</v>
      </c>
      <c r="C44" s="506"/>
      <c r="D44" s="506"/>
      <c r="E44" s="506"/>
      <c r="F44" s="508" t="s">
        <v>1035</v>
      </c>
      <c r="G44" s="504">
        <v>1</v>
      </c>
      <c r="H44" s="504">
        <v>116</v>
      </c>
      <c r="I44" s="504">
        <v>29608</v>
      </c>
      <c r="J44" s="504"/>
      <c r="K44" s="504"/>
      <c r="L44" s="504"/>
      <c r="M44" s="504"/>
    </row>
    <row r="45" spans="1:13" s="494" customFormat="1" ht="15" customHeight="1">
      <c r="A45" s="492">
        <v>34</v>
      </c>
      <c r="B45" s="330" t="s">
        <v>923</v>
      </c>
      <c r="C45" s="506"/>
      <c r="D45" s="506"/>
      <c r="E45" s="506"/>
      <c r="F45" s="507" t="s">
        <v>1034</v>
      </c>
      <c r="G45" s="504">
        <v>1</v>
      </c>
      <c r="H45" s="504">
        <v>47</v>
      </c>
      <c r="I45" s="504">
        <v>15051</v>
      </c>
      <c r="J45" s="504"/>
      <c r="K45" s="504"/>
      <c r="L45" s="504"/>
      <c r="M45" s="504"/>
    </row>
    <row r="46" spans="1:13" s="494" customFormat="1" ht="15" customHeight="1">
      <c r="A46" s="492">
        <v>35</v>
      </c>
      <c r="B46" s="330" t="s">
        <v>924</v>
      </c>
      <c r="C46" s="506"/>
      <c r="D46" s="506"/>
      <c r="E46" s="506"/>
      <c r="F46" s="508" t="s">
        <v>1031</v>
      </c>
      <c r="G46" s="504">
        <v>1</v>
      </c>
      <c r="H46" s="504">
        <v>125</v>
      </c>
      <c r="I46" s="504">
        <v>53347</v>
      </c>
      <c r="J46" s="504"/>
      <c r="K46" s="504"/>
      <c r="L46" s="504"/>
      <c r="M46" s="504"/>
    </row>
    <row r="47" spans="1:13" s="494" customFormat="1" ht="15" customHeight="1">
      <c r="A47" s="492">
        <v>36</v>
      </c>
      <c r="B47" s="330" t="s">
        <v>925</v>
      </c>
      <c r="C47" s="506"/>
      <c r="D47" s="506"/>
      <c r="E47" s="506"/>
      <c r="F47" s="493" t="s">
        <v>1038</v>
      </c>
      <c r="G47" s="504">
        <v>1</v>
      </c>
      <c r="H47" s="504">
        <v>63</v>
      </c>
      <c r="I47" s="504">
        <v>19277</v>
      </c>
      <c r="J47" s="504"/>
      <c r="K47" s="504"/>
      <c r="L47" s="504"/>
      <c r="M47" s="504"/>
    </row>
    <row r="48" spans="1:13" s="494" customFormat="1" ht="15" customHeight="1">
      <c r="A48" s="492">
        <v>37</v>
      </c>
      <c r="B48" s="330" t="s">
        <v>926</v>
      </c>
      <c r="C48" s="506"/>
      <c r="D48" s="506"/>
      <c r="E48" s="506"/>
      <c r="F48" s="508" t="s">
        <v>1033</v>
      </c>
      <c r="G48" s="504">
        <v>1</v>
      </c>
      <c r="H48" s="504">
        <v>35</v>
      </c>
      <c r="I48" s="504">
        <v>2571</v>
      </c>
      <c r="J48" s="504"/>
      <c r="K48" s="504"/>
      <c r="L48" s="504"/>
      <c r="M48" s="504"/>
    </row>
    <row r="49" spans="1:16" s="494" customFormat="1" ht="15" customHeight="1">
      <c r="A49" s="492">
        <v>38</v>
      </c>
      <c r="B49" s="330" t="s">
        <v>927</v>
      </c>
      <c r="C49" s="506"/>
      <c r="D49" s="506"/>
      <c r="E49" s="506"/>
      <c r="F49" s="508"/>
      <c r="G49" s="504">
        <v>0</v>
      </c>
      <c r="H49" s="504">
        <v>0</v>
      </c>
      <c r="I49" s="504">
        <v>0</v>
      </c>
      <c r="J49" s="504"/>
      <c r="K49" s="504"/>
      <c r="L49" s="504"/>
      <c r="M49" s="504"/>
    </row>
    <row r="50" spans="1:16" s="494" customFormat="1" ht="15" customHeight="1">
      <c r="A50" s="913" t="s">
        <v>14</v>
      </c>
      <c r="B50" s="914"/>
      <c r="C50" s="506"/>
      <c r="D50" s="506"/>
      <c r="E50" s="506"/>
      <c r="F50" s="508"/>
      <c r="G50" s="504">
        <f>SUM(G12:G49)</f>
        <v>37</v>
      </c>
      <c r="H50" s="504">
        <f>SUM(H12:H49)</f>
        <v>4362</v>
      </c>
      <c r="I50" s="504">
        <f>SUM(I12:I49)</f>
        <v>1171364</v>
      </c>
      <c r="J50" s="504"/>
      <c r="K50" s="504"/>
      <c r="L50" s="504"/>
      <c r="M50" s="504"/>
    </row>
    <row r="51" spans="1:16">
      <c r="A51" s="89"/>
      <c r="B51" s="89"/>
      <c r="C51" s="89"/>
      <c r="D51" s="89"/>
      <c r="E51" s="89"/>
      <c r="F51" s="80"/>
      <c r="G51" s="80"/>
      <c r="H51" s="80"/>
      <c r="I51" s="80"/>
      <c r="J51" s="80"/>
      <c r="K51" s="80"/>
      <c r="L51" s="80"/>
      <c r="M51" s="80"/>
      <c r="N51" s="80"/>
      <c r="O51" s="80"/>
      <c r="P51" s="80"/>
    </row>
    <row r="52" spans="1:16">
      <c r="A52" s="89"/>
      <c r="B52" s="89"/>
      <c r="C52" s="89"/>
      <c r="D52" s="89"/>
      <c r="E52" s="89"/>
      <c r="F52" s="80"/>
      <c r="G52" s="80"/>
      <c r="H52" s="80"/>
      <c r="I52" s="80"/>
      <c r="J52" s="80"/>
      <c r="K52" s="80"/>
      <c r="L52" s="80"/>
      <c r="M52" s="80"/>
      <c r="N52" s="80"/>
      <c r="O52" s="80"/>
      <c r="P52" s="80"/>
    </row>
    <row r="53" spans="1:16">
      <c r="A53" s="80"/>
      <c r="B53" s="80"/>
      <c r="C53" s="80"/>
      <c r="D53" s="80"/>
      <c r="E53" s="80"/>
      <c r="F53" s="80"/>
      <c r="G53" s="80"/>
      <c r="H53" s="80"/>
      <c r="I53" s="80"/>
      <c r="J53" s="80"/>
      <c r="K53" s="80"/>
      <c r="L53" s="80"/>
      <c r="M53" s="80"/>
      <c r="N53" s="80"/>
      <c r="O53" s="80"/>
      <c r="P53" s="80"/>
    </row>
    <row r="54" spans="1:16">
      <c r="A54" s="80"/>
      <c r="B54" s="80"/>
      <c r="C54" s="80"/>
      <c r="D54" s="80"/>
      <c r="E54" s="80"/>
      <c r="F54" s="80"/>
      <c r="G54" s="80"/>
      <c r="H54" s="80"/>
      <c r="I54" s="80"/>
      <c r="J54" s="80"/>
      <c r="K54" s="80"/>
      <c r="L54" s="80"/>
      <c r="M54" s="80"/>
      <c r="N54" s="80"/>
      <c r="O54" s="80"/>
      <c r="P54" s="80"/>
    </row>
    <row r="56" spans="1:16">
      <c r="K56" s="719" t="s">
        <v>885</v>
      </c>
      <c r="L56" s="719"/>
      <c r="M56" s="719"/>
    </row>
    <row r="57" spans="1:16">
      <c r="K57" s="719"/>
      <c r="L57" s="719"/>
      <c r="M57" s="719"/>
    </row>
    <row r="58" spans="1:16">
      <c r="K58" s="719"/>
      <c r="L58" s="719"/>
      <c r="M58" s="719"/>
    </row>
    <row r="59" spans="1:16">
      <c r="K59" s="719"/>
      <c r="L59" s="719"/>
      <c r="M59" s="719"/>
    </row>
    <row r="60" spans="1:16">
      <c r="K60" s="719"/>
      <c r="L60" s="719"/>
      <c r="M60" s="719"/>
    </row>
  </sheetData>
  <mergeCells count="12">
    <mergeCell ref="K56:M60"/>
    <mergeCell ref="A9:A10"/>
    <mergeCell ref="B9:B10"/>
    <mergeCell ref="F9:I9"/>
    <mergeCell ref="J9:M9"/>
    <mergeCell ref="A50:B50"/>
    <mergeCell ref="C9:E9"/>
    <mergeCell ref="L1:M1"/>
    <mergeCell ref="A2:M2"/>
    <mergeCell ref="A3:M3"/>
    <mergeCell ref="A5:M5"/>
    <mergeCell ref="A7:B7"/>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49.xml><?xml version="1.0" encoding="utf-8"?>
<worksheet xmlns="http://schemas.openxmlformats.org/spreadsheetml/2006/main" xmlns:r="http://schemas.openxmlformats.org/officeDocument/2006/relationships">
  <sheetPr codeName="Sheet49">
    <pageSetUpPr fitToPage="1"/>
  </sheetPr>
  <dimension ref="A1:L57"/>
  <sheetViews>
    <sheetView zoomScaleSheetLayoutView="84" workbookViewId="0">
      <selection activeCell="J5" sqref="J5:L5"/>
    </sheetView>
  </sheetViews>
  <sheetFormatPr defaultRowHeight="12.75"/>
  <cols>
    <col min="1" max="1" width="5.85546875" customWidth="1"/>
    <col min="2" max="2" width="16.28515625" customWidth="1"/>
    <col min="6" max="6" width="13.42578125" customWidth="1"/>
    <col min="7" max="7" width="14.85546875" customWidth="1"/>
    <col min="8" max="8" width="12.42578125" customWidth="1"/>
    <col min="9" max="9" width="15.28515625" customWidth="1"/>
    <col min="10" max="10" width="16.140625" customWidth="1"/>
    <col min="11" max="11" width="15.7109375" customWidth="1"/>
    <col min="12" max="12" width="9.140625" hidden="1" customWidth="1"/>
  </cols>
  <sheetData>
    <row r="1" spans="1:12" ht="18">
      <c r="A1" s="772" t="s">
        <v>0</v>
      </c>
      <c r="B1" s="772"/>
      <c r="C1" s="772"/>
      <c r="D1" s="772"/>
      <c r="E1" s="772"/>
      <c r="F1" s="772"/>
      <c r="G1" s="772"/>
      <c r="H1" s="772"/>
      <c r="I1" s="772"/>
      <c r="J1" s="915" t="s">
        <v>514</v>
      </c>
      <c r="K1" s="915"/>
    </row>
    <row r="2" spans="1:12" ht="21">
      <c r="A2" s="773" t="s">
        <v>734</v>
      </c>
      <c r="B2" s="773"/>
      <c r="C2" s="773"/>
      <c r="D2" s="773"/>
      <c r="E2" s="773"/>
      <c r="F2" s="773"/>
      <c r="G2" s="773"/>
      <c r="H2" s="773"/>
      <c r="I2" s="773"/>
      <c r="J2" s="773"/>
      <c r="K2" s="773"/>
    </row>
    <row r="3" spans="1:12" ht="15">
      <c r="A3" s="189"/>
      <c r="B3" s="189"/>
      <c r="C3" s="189"/>
      <c r="D3" s="189"/>
      <c r="E3" s="189"/>
      <c r="F3" s="189"/>
      <c r="G3" s="189"/>
      <c r="H3" s="189"/>
      <c r="I3" s="189"/>
      <c r="J3" s="189"/>
      <c r="K3" s="189"/>
    </row>
    <row r="4" spans="1:12" ht="27" customHeight="1">
      <c r="A4" s="916" t="s">
        <v>691</v>
      </c>
      <c r="B4" s="916"/>
      <c r="C4" s="916"/>
      <c r="D4" s="916"/>
      <c r="E4" s="916"/>
      <c r="F4" s="916"/>
      <c r="G4" s="916"/>
      <c r="H4" s="916"/>
      <c r="I4" s="916"/>
      <c r="J4" s="916"/>
      <c r="K4" s="916"/>
    </row>
    <row r="5" spans="1:12" ht="15">
      <c r="A5" s="190" t="s">
        <v>934</v>
      </c>
      <c r="B5" s="190"/>
      <c r="C5" s="190"/>
      <c r="D5" s="190"/>
      <c r="E5" s="190"/>
      <c r="F5" s="190"/>
      <c r="G5" s="190"/>
      <c r="H5" s="190"/>
      <c r="I5" s="189"/>
      <c r="J5" s="917" t="s">
        <v>1132</v>
      </c>
      <c r="K5" s="917"/>
      <c r="L5" s="917"/>
    </row>
    <row r="6" spans="1:12" ht="27.75" customHeight="1">
      <c r="A6" s="858" t="s">
        <v>2</v>
      </c>
      <c r="B6" s="858" t="s">
        <v>3</v>
      </c>
      <c r="C6" s="858" t="s">
        <v>286</v>
      </c>
      <c r="D6" s="858" t="s">
        <v>287</v>
      </c>
      <c r="E6" s="858"/>
      <c r="F6" s="858"/>
      <c r="G6" s="858"/>
      <c r="H6" s="858"/>
      <c r="I6" s="859" t="s">
        <v>288</v>
      </c>
      <c r="J6" s="860"/>
      <c r="K6" s="861"/>
    </row>
    <row r="7" spans="1:12" ht="90" customHeight="1">
      <c r="A7" s="858"/>
      <c r="B7" s="858"/>
      <c r="C7" s="858"/>
      <c r="D7" s="217" t="s">
        <v>289</v>
      </c>
      <c r="E7" s="217" t="s">
        <v>189</v>
      </c>
      <c r="F7" s="217" t="s">
        <v>437</v>
      </c>
      <c r="G7" s="217" t="s">
        <v>290</v>
      </c>
      <c r="H7" s="217" t="s">
        <v>411</v>
      </c>
      <c r="I7" s="217" t="s">
        <v>291</v>
      </c>
      <c r="J7" s="217" t="s">
        <v>292</v>
      </c>
      <c r="K7" s="217" t="s">
        <v>293</v>
      </c>
    </row>
    <row r="8" spans="1:12" ht="15">
      <c r="A8" s="193" t="s">
        <v>250</v>
      </c>
      <c r="B8" s="193" t="s">
        <v>251</v>
      </c>
      <c r="C8" s="193" t="s">
        <v>252</v>
      </c>
      <c r="D8" s="193" t="s">
        <v>253</v>
      </c>
      <c r="E8" s="193" t="s">
        <v>254</v>
      </c>
      <c r="F8" s="193" t="s">
        <v>255</v>
      </c>
      <c r="G8" s="193" t="s">
        <v>256</v>
      </c>
      <c r="H8" s="193" t="s">
        <v>257</v>
      </c>
      <c r="I8" s="193" t="s">
        <v>275</v>
      </c>
      <c r="J8" s="193" t="s">
        <v>276</v>
      </c>
      <c r="K8" s="193" t="s">
        <v>277</v>
      </c>
    </row>
    <row r="9" spans="1:12" ht="15">
      <c r="A9" s="343">
        <v>1</v>
      </c>
      <c r="B9" s="146" t="s">
        <v>890</v>
      </c>
      <c r="C9" s="478">
        <v>0</v>
      </c>
      <c r="D9" s="478">
        <v>0</v>
      </c>
      <c r="E9" s="478">
        <v>0</v>
      </c>
      <c r="F9" s="478">
        <v>0</v>
      </c>
      <c r="G9" s="478">
        <v>0</v>
      </c>
      <c r="H9" s="193"/>
      <c r="I9" s="193"/>
      <c r="J9" s="193"/>
      <c r="K9" s="193"/>
    </row>
    <row r="10" spans="1:12" ht="15">
      <c r="A10" s="343">
        <v>2</v>
      </c>
      <c r="B10" s="146" t="s">
        <v>891</v>
      </c>
      <c r="C10" s="478">
        <v>2</v>
      </c>
      <c r="D10" s="478">
        <v>323</v>
      </c>
      <c r="E10" s="478">
        <v>63910</v>
      </c>
      <c r="F10" s="478">
        <v>340</v>
      </c>
      <c r="G10" s="478">
        <v>802</v>
      </c>
      <c r="H10" s="193"/>
      <c r="I10" s="193"/>
      <c r="J10" s="193"/>
      <c r="K10" s="193"/>
    </row>
    <row r="11" spans="1:12" ht="15">
      <c r="A11" s="343">
        <v>3</v>
      </c>
      <c r="B11" s="146" t="s">
        <v>892</v>
      </c>
      <c r="C11" s="478">
        <v>1</v>
      </c>
      <c r="D11" s="478">
        <v>264</v>
      </c>
      <c r="E11" s="478">
        <v>57770</v>
      </c>
      <c r="F11" s="478">
        <v>0</v>
      </c>
      <c r="G11" s="478">
        <v>782</v>
      </c>
      <c r="H11" s="193"/>
      <c r="I11" s="193"/>
      <c r="J11" s="193"/>
      <c r="K11" s="193"/>
    </row>
    <row r="12" spans="1:12" ht="15">
      <c r="A12" s="343">
        <v>4</v>
      </c>
      <c r="B12" s="146" t="s">
        <v>893</v>
      </c>
      <c r="C12" s="478">
        <v>1</v>
      </c>
      <c r="D12" s="478">
        <v>150</v>
      </c>
      <c r="E12" s="478">
        <v>39795</v>
      </c>
      <c r="F12" s="478">
        <v>0</v>
      </c>
      <c r="G12" s="478">
        <v>489</v>
      </c>
      <c r="H12" s="193"/>
      <c r="I12" s="193"/>
      <c r="J12" s="193"/>
      <c r="K12" s="193"/>
    </row>
    <row r="13" spans="1:12" ht="15">
      <c r="A13" s="343">
        <v>5</v>
      </c>
      <c r="B13" s="146" t="s">
        <v>894</v>
      </c>
      <c r="C13" s="478">
        <v>1</v>
      </c>
      <c r="D13" s="478">
        <v>71</v>
      </c>
      <c r="E13" s="478">
        <v>24385</v>
      </c>
      <c r="F13" s="478">
        <v>0</v>
      </c>
      <c r="G13" s="478">
        <v>356</v>
      </c>
      <c r="H13" s="193"/>
      <c r="I13" s="193"/>
      <c r="J13" s="193"/>
      <c r="K13" s="193"/>
    </row>
    <row r="14" spans="1:12" ht="15">
      <c r="A14" s="343">
        <v>6</v>
      </c>
      <c r="B14" s="146" t="s">
        <v>895</v>
      </c>
      <c r="C14" s="478">
        <v>1</v>
      </c>
      <c r="D14" s="478">
        <v>41</v>
      </c>
      <c r="E14" s="478">
        <v>14720</v>
      </c>
      <c r="F14" s="478">
        <v>66</v>
      </c>
      <c r="G14" s="478">
        <v>107</v>
      </c>
      <c r="H14" s="193"/>
      <c r="I14" s="193"/>
      <c r="J14" s="193"/>
      <c r="K14" s="193"/>
    </row>
    <row r="15" spans="1:12" ht="15">
      <c r="A15" s="343">
        <v>7</v>
      </c>
      <c r="B15" s="146" t="s">
        <v>896</v>
      </c>
      <c r="C15" s="478">
        <v>1</v>
      </c>
      <c r="D15" s="478">
        <v>177</v>
      </c>
      <c r="E15" s="478">
        <v>41791</v>
      </c>
      <c r="F15" s="478">
        <v>233</v>
      </c>
      <c r="G15" s="478">
        <v>463</v>
      </c>
      <c r="H15" s="193"/>
      <c r="I15" s="193"/>
      <c r="J15" s="193"/>
      <c r="K15" s="193"/>
    </row>
    <row r="16" spans="1:12" ht="15">
      <c r="A16" s="343">
        <v>8</v>
      </c>
      <c r="B16" s="146" t="s">
        <v>897</v>
      </c>
      <c r="C16" s="478">
        <v>0</v>
      </c>
      <c r="D16" s="478">
        <v>0</v>
      </c>
      <c r="E16" s="478">
        <v>0</v>
      </c>
      <c r="F16" s="478">
        <v>0</v>
      </c>
      <c r="G16" s="478">
        <v>0</v>
      </c>
      <c r="H16" s="193"/>
      <c r="I16" s="193"/>
      <c r="J16" s="193"/>
      <c r="K16" s="193"/>
    </row>
    <row r="17" spans="1:11" ht="15">
      <c r="A17" s="343">
        <v>9</v>
      </c>
      <c r="B17" s="146" t="s">
        <v>898</v>
      </c>
      <c r="C17" s="478">
        <v>1</v>
      </c>
      <c r="D17" s="478">
        <v>57</v>
      </c>
      <c r="E17" s="478">
        <v>14555</v>
      </c>
      <c r="F17" s="478">
        <v>0</v>
      </c>
      <c r="G17" s="478">
        <v>178</v>
      </c>
      <c r="H17" s="193"/>
      <c r="I17" s="193"/>
      <c r="J17" s="193"/>
      <c r="K17" s="193"/>
    </row>
    <row r="18" spans="1:11" ht="15">
      <c r="A18" s="343">
        <v>10</v>
      </c>
      <c r="B18" s="146" t="s">
        <v>899</v>
      </c>
      <c r="C18" s="478">
        <v>1</v>
      </c>
      <c r="D18" s="478">
        <v>76</v>
      </c>
      <c r="E18" s="478">
        <v>16332</v>
      </c>
      <c r="F18" s="478">
        <v>0</v>
      </c>
      <c r="G18" s="478">
        <v>198</v>
      </c>
      <c r="H18" s="193"/>
      <c r="I18" s="193"/>
      <c r="J18" s="193"/>
      <c r="K18" s="193"/>
    </row>
    <row r="19" spans="1:11" ht="15">
      <c r="A19" s="343">
        <v>11</v>
      </c>
      <c r="B19" s="146" t="s">
        <v>900</v>
      </c>
      <c r="C19" s="478">
        <v>1</v>
      </c>
      <c r="D19" s="478">
        <v>236</v>
      </c>
      <c r="E19" s="478">
        <v>42253</v>
      </c>
      <c r="F19" s="478">
        <v>210</v>
      </c>
      <c r="G19" s="478">
        <v>653</v>
      </c>
      <c r="H19" s="193"/>
      <c r="I19" s="193"/>
      <c r="J19" s="193"/>
      <c r="K19" s="193"/>
    </row>
    <row r="20" spans="1:11" ht="15">
      <c r="A20" s="343">
        <v>12</v>
      </c>
      <c r="B20" s="146" t="s">
        <v>901</v>
      </c>
      <c r="C20" s="478">
        <v>1</v>
      </c>
      <c r="D20" s="478">
        <v>194</v>
      </c>
      <c r="E20" s="478">
        <v>52528</v>
      </c>
      <c r="F20" s="478">
        <v>0</v>
      </c>
      <c r="G20" s="478">
        <v>598</v>
      </c>
      <c r="H20" s="193"/>
      <c r="I20" s="193"/>
      <c r="J20" s="193"/>
      <c r="K20" s="193"/>
    </row>
    <row r="21" spans="1:11" ht="15">
      <c r="A21" s="343">
        <v>13</v>
      </c>
      <c r="B21" s="146" t="s">
        <v>902</v>
      </c>
      <c r="C21" s="478">
        <v>1</v>
      </c>
      <c r="D21" s="478">
        <v>0</v>
      </c>
      <c r="E21" s="478">
        <v>0</v>
      </c>
      <c r="F21" s="478">
        <v>0</v>
      </c>
      <c r="G21" s="478">
        <v>0</v>
      </c>
      <c r="H21" s="193"/>
      <c r="I21" s="193"/>
      <c r="J21" s="193"/>
      <c r="K21" s="193"/>
    </row>
    <row r="22" spans="1:11" ht="15">
      <c r="A22" s="343">
        <v>14</v>
      </c>
      <c r="B22" s="146" t="s">
        <v>903</v>
      </c>
      <c r="C22" s="478">
        <v>1</v>
      </c>
      <c r="D22" s="478">
        <v>47</v>
      </c>
      <c r="E22" s="478">
        <v>4465</v>
      </c>
      <c r="F22" s="478">
        <v>0</v>
      </c>
      <c r="G22" s="478">
        <v>245</v>
      </c>
      <c r="H22" s="193"/>
      <c r="I22" s="193"/>
      <c r="J22" s="193"/>
      <c r="K22" s="193"/>
    </row>
    <row r="23" spans="1:11" ht="15">
      <c r="A23" s="343">
        <v>15</v>
      </c>
      <c r="B23" s="146" t="s">
        <v>904</v>
      </c>
      <c r="C23" s="478">
        <v>1</v>
      </c>
      <c r="D23" s="478">
        <v>126</v>
      </c>
      <c r="E23" s="478">
        <v>45751</v>
      </c>
      <c r="F23" s="478">
        <v>0</v>
      </c>
      <c r="G23" s="478">
        <v>596</v>
      </c>
      <c r="H23" s="193"/>
      <c r="I23" s="193"/>
      <c r="J23" s="193"/>
      <c r="K23" s="193"/>
    </row>
    <row r="24" spans="1:11" ht="15">
      <c r="A24" s="343">
        <v>16</v>
      </c>
      <c r="B24" s="146" t="s">
        <v>905</v>
      </c>
      <c r="C24" s="478">
        <v>0</v>
      </c>
      <c r="D24" s="478">
        <v>0</v>
      </c>
      <c r="E24" s="478">
        <v>0</v>
      </c>
      <c r="F24" s="478">
        <v>0</v>
      </c>
      <c r="G24" s="478">
        <v>0</v>
      </c>
      <c r="H24" s="193"/>
      <c r="I24" s="193"/>
      <c r="J24" s="193"/>
      <c r="K24" s="193"/>
    </row>
    <row r="25" spans="1:11" ht="15">
      <c r="A25" s="343">
        <v>17</v>
      </c>
      <c r="B25" s="146" t="s">
        <v>906</v>
      </c>
      <c r="C25" s="478">
        <v>1</v>
      </c>
      <c r="D25" s="478">
        <v>18</v>
      </c>
      <c r="E25" s="478">
        <v>8306</v>
      </c>
      <c r="F25" s="478">
        <v>33</v>
      </c>
      <c r="G25" s="478">
        <v>31</v>
      </c>
      <c r="H25" s="193"/>
      <c r="I25" s="193"/>
      <c r="J25" s="193"/>
      <c r="K25" s="193"/>
    </row>
    <row r="26" spans="1:11" ht="15">
      <c r="A26" s="343">
        <v>18</v>
      </c>
      <c r="B26" s="146" t="s">
        <v>907</v>
      </c>
      <c r="C26" s="478">
        <v>8</v>
      </c>
      <c r="D26" s="478">
        <v>1418</v>
      </c>
      <c r="E26" s="478">
        <v>425198</v>
      </c>
      <c r="F26" s="478">
        <v>2250</v>
      </c>
      <c r="G26" s="478">
        <v>2767</v>
      </c>
      <c r="H26" s="193"/>
      <c r="I26" s="193"/>
      <c r="J26" s="193"/>
      <c r="K26" s="193"/>
    </row>
    <row r="27" spans="1:11" ht="15">
      <c r="A27" s="343">
        <v>19</v>
      </c>
      <c r="B27" s="146" t="s">
        <v>908</v>
      </c>
      <c r="C27" s="478">
        <v>0</v>
      </c>
      <c r="D27" s="478">
        <v>0</v>
      </c>
      <c r="E27" s="478">
        <v>0</v>
      </c>
      <c r="F27" s="478">
        <v>0</v>
      </c>
      <c r="G27" s="478">
        <v>0</v>
      </c>
      <c r="H27" s="193"/>
      <c r="I27" s="193"/>
      <c r="J27" s="193"/>
      <c r="K27" s="193"/>
    </row>
    <row r="28" spans="1:11" ht="15">
      <c r="A28" s="343">
        <v>20</v>
      </c>
      <c r="B28" s="146" t="s">
        <v>909</v>
      </c>
      <c r="C28" s="478">
        <v>1</v>
      </c>
      <c r="D28" s="478">
        <v>36</v>
      </c>
      <c r="E28" s="478">
        <v>3825</v>
      </c>
      <c r="F28" s="478">
        <v>0</v>
      </c>
      <c r="G28" s="478">
        <v>145</v>
      </c>
      <c r="H28" s="193"/>
      <c r="I28" s="193"/>
      <c r="J28" s="193"/>
      <c r="K28" s="193"/>
    </row>
    <row r="29" spans="1:11" ht="15">
      <c r="A29" s="343">
        <v>21</v>
      </c>
      <c r="B29" s="146" t="s">
        <v>910</v>
      </c>
      <c r="C29" s="478">
        <v>1</v>
      </c>
      <c r="D29" s="478">
        <v>155</v>
      </c>
      <c r="E29" s="478">
        <v>34440</v>
      </c>
      <c r="F29" s="478">
        <v>0</v>
      </c>
      <c r="G29" s="478">
        <v>326</v>
      </c>
      <c r="H29" s="193"/>
      <c r="I29" s="193"/>
      <c r="J29" s="193"/>
      <c r="K29" s="193"/>
    </row>
    <row r="30" spans="1:11" ht="15">
      <c r="A30" s="343">
        <v>22</v>
      </c>
      <c r="B30" s="146" t="s">
        <v>911</v>
      </c>
      <c r="C30" s="478">
        <v>0</v>
      </c>
      <c r="D30" s="478">
        <v>0</v>
      </c>
      <c r="E30" s="478">
        <v>0</v>
      </c>
      <c r="F30" s="478">
        <v>0</v>
      </c>
      <c r="G30" s="478">
        <v>0</v>
      </c>
      <c r="H30" s="193"/>
      <c r="I30" s="193"/>
      <c r="J30" s="193"/>
      <c r="K30" s="193"/>
    </row>
    <row r="31" spans="1:11" ht="15">
      <c r="A31" s="343">
        <v>23</v>
      </c>
      <c r="B31" s="146" t="s">
        <v>912</v>
      </c>
      <c r="C31" s="478">
        <v>0</v>
      </c>
      <c r="D31" s="478">
        <v>0</v>
      </c>
      <c r="E31" s="478">
        <v>0</v>
      </c>
      <c r="F31" s="478">
        <v>0</v>
      </c>
      <c r="G31" s="478">
        <v>0</v>
      </c>
      <c r="H31" s="193"/>
      <c r="I31" s="193"/>
      <c r="J31" s="193"/>
      <c r="K31" s="193"/>
    </row>
    <row r="32" spans="1:11" ht="15">
      <c r="A32" s="343">
        <v>24</v>
      </c>
      <c r="B32" s="146" t="s">
        <v>913</v>
      </c>
      <c r="C32" s="478">
        <v>1</v>
      </c>
      <c r="D32" s="478">
        <v>133</v>
      </c>
      <c r="E32" s="478">
        <v>33618</v>
      </c>
      <c r="F32" s="478">
        <v>0</v>
      </c>
      <c r="G32" s="478">
        <v>472</v>
      </c>
      <c r="H32" s="193"/>
      <c r="I32" s="193"/>
      <c r="J32" s="193"/>
      <c r="K32" s="193"/>
    </row>
    <row r="33" spans="1:11" ht="15">
      <c r="A33" s="343">
        <v>25</v>
      </c>
      <c r="B33" s="146" t="s">
        <v>914</v>
      </c>
      <c r="C33" s="478">
        <v>1</v>
      </c>
      <c r="D33" s="478">
        <v>68</v>
      </c>
      <c r="E33" s="478">
        <v>17169</v>
      </c>
      <c r="F33" s="478">
        <v>0</v>
      </c>
      <c r="G33" s="478">
        <v>249</v>
      </c>
      <c r="H33" s="193"/>
      <c r="I33" s="193"/>
      <c r="J33" s="193"/>
      <c r="K33" s="193"/>
    </row>
    <row r="34" spans="1:11" ht="15">
      <c r="A34" s="343">
        <v>26</v>
      </c>
      <c r="B34" s="146" t="s">
        <v>915</v>
      </c>
      <c r="C34" s="478">
        <v>1</v>
      </c>
      <c r="D34" s="478">
        <v>60</v>
      </c>
      <c r="E34" s="478">
        <v>6786</v>
      </c>
      <c r="F34" s="478">
        <v>0</v>
      </c>
      <c r="G34" s="478">
        <v>179</v>
      </c>
      <c r="H34" s="193"/>
      <c r="I34" s="193"/>
      <c r="J34" s="193"/>
      <c r="K34" s="193"/>
    </row>
    <row r="35" spans="1:11" ht="15">
      <c r="A35" s="343">
        <v>27</v>
      </c>
      <c r="B35" s="146" t="s">
        <v>916</v>
      </c>
      <c r="C35" s="478">
        <v>1</v>
      </c>
      <c r="D35" s="478">
        <v>78</v>
      </c>
      <c r="E35" s="478">
        <v>31661</v>
      </c>
      <c r="F35" s="478">
        <v>80</v>
      </c>
      <c r="G35" s="478">
        <v>230</v>
      </c>
      <c r="H35" s="193"/>
      <c r="I35" s="193"/>
      <c r="J35" s="193"/>
      <c r="K35" s="193"/>
    </row>
    <row r="36" spans="1:11" ht="15">
      <c r="A36" s="343">
        <v>28</v>
      </c>
      <c r="B36" s="146" t="s">
        <v>917</v>
      </c>
      <c r="C36" s="478">
        <v>1</v>
      </c>
      <c r="D36" s="478">
        <v>189</v>
      </c>
      <c r="E36" s="478">
        <v>57116</v>
      </c>
      <c r="F36" s="478">
        <v>322</v>
      </c>
      <c r="G36" s="478">
        <v>489</v>
      </c>
      <c r="H36" s="193"/>
      <c r="I36" s="193"/>
      <c r="J36" s="193"/>
      <c r="K36" s="193"/>
    </row>
    <row r="37" spans="1:11" ht="15">
      <c r="A37" s="335">
        <v>29</v>
      </c>
      <c r="B37" s="330" t="s">
        <v>918</v>
      </c>
      <c r="C37" s="478">
        <v>1</v>
      </c>
      <c r="D37" s="478">
        <v>59</v>
      </c>
      <c r="E37" s="478">
        <v>15136</v>
      </c>
      <c r="F37" s="478">
        <v>140</v>
      </c>
      <c r="G37" s="478">
        <v>236</v>
      </c>
      <c r="H37" s="193"/>
      <c r="I37" s="193"/>
      <c r="J37" s="193"/>
      <c r="K37" s="193"/>
    </row>
    <row r="38" spans="1:11" ht="15">
      <c r="A38" s="335">
        <v>30</v>
      </c>
      <c r="B38" s="330" t="s">
        <v>919</v>
      </c>
      <c r="C38" s="478">
        <v>0</v>
      </c>
      <c r="D38" s="478">
        <v>0</v>
      </c>
      <c r="E38" s="478">
        <v>0</v>
      </c>
      <c r="F38" s="478">
        <v>0</v>
      </c>
      <c r="G38" s="478">
        <v>0</v>
      </c>
      <c r="H38" s="193"/>
      <c r="I38" s="193"/>
      <c r="J38" s="193"/>
      <c r="K38" s="193"/>
    </row>
    <row r="39" spans="1:11" ht="15">
      <c r="A39" s="335">
        <v>31</v>
      </c>
      <c r="B39" s="330" t="s">
        <v>920</v>
      </c>
      <c r="C39" s="478">
        <v>0</v>
      </c>
      <c r="D39" s="478">
        <v>0</v>
      </c>
      <c r="E39" s="478">
        <v>0</v>
      </c>
      <c r="F39" s="478">
        <v>0</v>
      </c>
      <c r="G39" s="478">
        <v>0</v>
      </c>
      <c r="H39" s="193"/>
      <c r="I39" s="193"/>
      <c r="J39" s="193"/>
      <c r="K39" s="193"/>
    </row>
    <row r="40" spans="1:11" ht="15">
      <c r="A40" s="335">
        <v>32</v>
      </c>
      <c r="B40" s="330" t="s">
        <v>921</v>
      </c>
      <c r="C40" s="478">
        <v>0</v>
      </c>
      <c r="D40" s="478">
        <v>0</v>
      </c>
      <c r="E40" s="478">
        <v>0</v>
      </c>
      <c r="F40" s="478">
        <v>0</v>
      </c>
      <c r="G40" s="478">
        <v>0</v>
      </c>
      <c r="H40" s="193"/>
      <c r="I40" s="193"/>
      <c r="J40" s="193"/>
      <c r="K40" s="193"/>
    </row>
    <row r="41" spans="1:11">
      <c r="A41" s="335">
        <v>33</v>
      </c>
      <c r="B41" s="330" t="s">
        <v>922</v>
      </c>
      <c r="C41" s="375">
        <v>1</v>
      </c>
      <c r="D41" s="375">
        <v>116</v>
      </c>
      <c r="E41" s="375">
        <v>29608</v>
      </c>
      <c r="F41" s="375">
        <v>304</v>
      </c>
      <c r="G41" s="375">
        <v>150</v>
      </c>
      <c r="H41" s="9"/>
      <c r="I41" s="9"/>
      <c r="J41" s="9"/>
      <c r="K41" s="9"/>
    </row>
    <row r="42" spans="1:11">
      <c r="A42" s="335">
        <v>34</v>
      </c>
      <c r="B42" s="330" t="s">
        <v>923</v>
      </c>
      <c r="C42" s="375">
        <v>1</v>
      </c>
      <c r="D42" s="375">
        <v>47</v>
      </c>
      <c r="E42" s="375">
        <v>15051</v>
      </c>
      <c r="F42" s="375">
        <v>0</v>
      </c>
      <c r="G42" s="375">
        <v>149</v>
      </c>
      <c r="H42" s="9"/>
      <c r="I42" s="9"/>
      <c r="J42" s="9"/>
      <c r="K42" s="9"/>
    </row>
    <row r="43" spans="1:11">
      <c r="A43" s="335">
        <v>35</v>
      </c>
      <c r="B43" s="330" t="s">
        <v>924</v>
      </c>
      <c r="C43" s="375">
        <v>1</v>
      </c>
      <c r="D43" s="375">
        <v>125</v>
      </c>
      <c r="E43" s="375">
        <v>53347</v>
      </c>
      <c r="F43" s="375">
        <v>130</v>
      </c>
      <c r="G43" s="375">
        <v>296</v>
      </c>
      <c r="H43" s="9"/>
      <c r="I43" s="9"/>
      <c r="J43" s="9"/>
      <c r="K43" s="9"/>
    </row>
    <row r="44" spans="1:11">
      <c r="A44" s="335">
        <v>36</v>
      </c>
      <c r="B44" s="330" t="s">
        <v>925</v>
      </c>
      <c r="C44" s="375">
        <v>1</v>
      </c>
      <c r="D44" s="375">
        <v>63</v>
      </c>
      <c r="E44" s="375">
        <v>19277</v>
      </c>
      <c r="F44" s="375">
        <v>0</v>
      </c>
      <c r="G44" s="375">
        <v>0</v>
      </c>
      <c r="H44" s="9"/>
      <c r="I44" s="9"/>
      <c r="J44" s="9"/>
      <c r="K44" s="9"/>
    </row>
    <row r="45" spans="1:11">
      <c r="A45" s="335">
        <v>37</v>
      </c>
      <c r="B45" s="330" t="s">
        <v>926</v>
      </c>
      <c r="C45" s="375">
        <v>1</v>
      </c>
      <c r="D45" s="375">
        <v>35</v>
      </c>
      <c r="E45" s="375">
        <v>2571</v>
      </c>
      <c r="F45" s="375">
        <v>0</v>
      </c>
      <c r="G45" s="375">
        <v>0</v>
      </c>
      <c r="H45" s="9"/>
      <c r="I45" s="9"/>
      <c r="J45" s="9"/>
      <c r="K45" s="9"/>
    </row>
    <row r="46" spans="1:11">
      <c r="A46" s="335">
        <v>38</v>
      </c>
      <c r="B46" s="330" t="s">
        <v>927</v>
      </c>
      <c r="C46" s="375">
        <v>0</v>
      </c>
      <c r="D46" s="375">
        <v>0</v>
      </c>
      <c r="E46" s="375">
        <v>0</v>
      </c>
      <c r="F46" s="375">
        <v>0</v>
      </c>
      <c r="G46" s="375">
        <v>0</v>
      </c>
      <c r="H46" s="9"/>
      <c r="I46" s="9"/>
      <c r="J46" s="9"/>
      <c r="K46" s="9"/>
    </row>
    <row r="47" spans="1:11">
      <c r="A47" s="668" t="s">
        <v>14</v>
      </c>
      <c r="B47" s="669"/>
      <c r="C47" s="9">
        <f>SUM(C9:C46)</f>
        <v>36</v>
      </c>
      <c r="D47" s="9">
        <f>SUM(D9:D46)</f>
        <v>4362</v>
      </c>
      <c r="E47" s="9">
        <f>SUM(E9:E46)</f>
        <v>1171364</v>
      </c>
      <c r="F47" s="375">
        <f>SUM(F9:F46)</f>
        <v>4108</v>
      </c>
      <c r="G47" s="375">
        <f>SUM(G9:G46)</f>
        <v>11186</v>
      </c>
      <c r="H47" s="9"/>
      <c r="I47" s="9"/>
      <c r="J47" s="9"/>
      <c r="K47" s="9"/>
    </row>
    <row r="49" spans="1:11">
      <c r="A49" s="14" t="s">
        <v>438</v>
      </c>
    </row>
    <row r="53" spans="1:11">
      <c r="I53" s="719" t="s">
        <v>885</v>
      </c>
      <c r="J53" s="719"/>
      <c r="K53" s="719"/>
    </row>
    <row r="54" spans="1:11">
      <c r="I54" s="719"/>
      <c r="J54" s="719"/>
      <c r="K54" s="719"/>
    </row>
    <row r="55" spans="1:11">
      <c r="I55" s="719"/>
      <c r="J55" s="719"/>
      <c r="K55" s="719"/>
    </row>
    <row r="56" spans="1:11">
      <c r="I56" s="719"/>
      <c r="J56" s="719"/>
      <c r="K56" s="719"/>
    </row>
    <row r="57" spans="1:11">
      <c r="I57" s="719"/>
      <c r="J57" s="719"/>
      <c r="K57" s="719"/>
    </row>
  </sheetData>
  <mergeCells count="12">
    <mergeCell ref="I53:K57"/>
    <mergeCell ref="A47:B47"/>
    <mergeCell ref="A6:A7"/>
    <mergeCell ref="B6:B7"/>
    <mergeCell ref="C6:C7"/>
    <mergeCell ref="D6:H6"/>
    <mergeCell ref="I6:K6"/>
    <mergeCell ref="A1:I1"/>
    <mergeCell ref="J1:K1"/>
    <mergeCell ref="A2:K2"/>
    <mergeCell ref="A4:K4"/>
    <mergeCell ref="J5:L5"/>
  </mergeCells>
  <printOptions horizontalCentered="1"/>
  <pageMargins left="0.70866141732283472" right="0.70866141732283472" top="0.23622047244094491"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2:IV51"/>
  <sheetViews>
    <sheetView topLeftCell="D1" zoomScaleSheetLayoutView="86" workbookViewId="0">
      <selection activeCell="O30" sqref="O30"/>
    </sheetView>
  </sheetViews>
  <sheetFormatPr defaultRowHeight="12.75"/>
  <cols>
    <col min="1" max="1" width="4.85546875" customWidth="1"/>
    <col min="2" max="2" width="19.5703125" customWidth="1"/>
    <col min="3" max="4" width="11" customWidth="1"/>
    <col min="5" max="5" width="13.28515625" customWidth="1"/>
    <col min="6" max="6" width="10.28515625" customWidth="1"/>
    <col min="7" max="7" width="10" customWidth="1"/>
    <col min="8" max="8" width="9.7109375" customWidth="1"/>
    <col min="9" max="9" width="10.42578125" customWidth="1"/>
    <col min="10" max="10" width="10.140625" customWidth="1"/>
    <col min="11" max="11" width="9.7109375" customWidth="1"/>
    <col min="12" max="12" width="8.42578125" customWidth="1"/>
    <col min="13" max="13" width="8.85546875" customWidth="1"/>
    <col min="14" max="14" width="9.28515625" customWidth="1"/>
    <col min="15" max="15" width="9.85546875" customWidth="1"/>
    <col min="16" max="16" width="9" customWidth="1"/>
    <col min="17" max="17" width="8.5703125" customWidth="1"/>
    <col min="18" max="18" width="11.140625" customWidth="1"/>
    <col min="19" max="19" width="10.5703125" customWidth="1"/>
    <col min="20" max="20" width="9.85546875" customWidth="1"/>
    <col min="21" max="21" width="8.7109375" customWidth="1"/>
    <col min="22" max="22" width="9.7109375" customWidth="1"/>
    <col min="28" max="28" width="11" customWidth="1"/>
    <col min="29" max="30" width="8.85546875" hidden="1" customWidth="1"/>
  </cols>
  <sheetData>
    <row r="2" spans="1:256">
      <c r="G2" s="708"/>
      <c r="H2" s="708"/>
      <c r="I2" s="708"/>
      <c r="J2" s="708"/>
      <c r="K2" s="708"/>
      <c r="L2" s="708"/>
      <c r="M2" s="708"/>
      <c r="N2" s="708"/>
      <c r="O2" s="708"/>
      <c r="P2" s="1"/>
      <c r="Q2" s="1"/>
      <c r="R2" s="1"/>
      <c r="T2" s="45" t="s">
        <v>53</v>
      </c>
    </row>
    <row r="3" spans="1:256" ht="15">
      <c r="A3" s="666" t="s">
        <v>51</v>
      </c>
      <c r="B3" s="666"/>
      <c r="C3" s="666"/>
      <c r="D3" s="666"/>
      <c r="E3" s="666"/>
      <c r="F3" s="666"/>
      <c r="G3" s="666"/>
      <c r="H3" s="666"/>
      <c r="I3" s="666"/>
      <c r="J3" s="666"/>
      <c r="K3" s="666"/>
      <c r="L3" s="666"/>
      <c r="M3" s="666"/>
      <c r="N3" s="666"/>
      <c r="O3" s="666"/>
      <c r="P3" s="666"/>
      <c r="Q3" s="666"/>
      <c r="R3" s="666"/>
      <c r="S3" s="666"/>
      <c r="T3" s="666"/>
      <c r="U3" s="666"/>
    </row>
    <row r="4" spans="1:256" ht="15.75">
      <c r="A4" s="704" t="s">
        <v>734</v>
      </c>
      <c r="B4" s="704"/>
      <c r="C4" s="704"/>
      <c r="D4" s="704"/>
      <c r="E4" s="704"/>
      <c r="F4" s="704"/>
      <c r="G4" s="704"/>
      <c r="H4" s="704"/>
      <c r="I4" s="704"/>
      <c r="J4" s="704"/>
      <c r="K4" s="704"/>
      <c r="L4" s="704"/>
      <c r="M4" s="704"/>
      <c r="N4" s="704"/>
      <c r="O4" s="704"/>
      <c r="P4" s="704"/>
      <c r="Q4" s="704"/>
      <c r="R4" s="704"/>
      <c r="S4" s="704"/>
      <c r="T4" s="704"/>
      <c r="U4" s="704"/>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6" spans="1:256" ht="15">
      <c r="A6" s="721" t="s">
        <v>784</v>
      </c>
      <c r="B6" s="721"/>
      <c r="C6" s="721"/>
      <c r="D6" s="721"/>
      <c r="E6" s="721"/>
      <c r="F6" s="721"/>
      <c r="G6" s="721"/>
      <c r="H6" s="721"/>
      <c r="I6" s="721"/>
      <c r="J6" s="721"/>
      <c r="K6" s="721"/>
      <c r="L6" s="721"/>
      <c r="M6" s="721"/>
      <c r="N6" s="721"/>
      <c r="O6" s="721"/>
      <c r="P6" s="721"/>
      <c r="Q6" s="721"/>
      <c r="R6" s="721"/>
      <c r="S6" s="721"/>
      <c r="T6" s="721"/>
      <c r="U6" s="721"/>
    </row>
    <row r="7" spans="1:256" ht="15.75">
      <c r="A7" s="44"/>
      <c r="B7" s="44"/>
      <c r="C7" s="44"/>
      <c r="D7" s="44"/>
      <c r="E7" s="44"/>
      <c r="F7" s="44"/>
      <c r="G7" s="44"/>
      <c r="H7" s="44"/>
      <c r="I7" s="44"/>
      <c r="J7" s="44"/>
      <c r="K7" s="44"/>
      <c r="L7" s="44"/>
      <c r="M7" s="44"/>
      <c r="N7" s="44"/>
      <c r="O7" s="44"/>
      <c r="P7" s="44"/>
      <c r="Q7" s="44"/>
      <c r="R7" s="44"/>
      <c r="S7" s="44"/>
      <c r="T7" s="44"/>
      <c r="U7" s="44"/>
    </row>
    <row r="8" spans="1:256" ht="15.75">
      <c r="A8" s="707" t="s">
        <v>886</v>
      </c>
      <c r="B8" s="707"/>
      <c r="C8" s="707"/>
      <c r="D8" s="31"/>
      <c r="E8" s="31"/>
      <c r="F8" s="31"/>
      <c r="G8" s="44"/>
      <c r="H8" s="44"/>
      <c r="I8" s="44"/>
      <c r="J8" s="44"/>
      <c r="K8" s="44"/>
      <c r="L8" s="44"/>
      <c r="M8" s="44"/>
      <c r="N8" s="44"/>
      <c r="O8" s="44"/>
      <c r="P8" s="44"/>
      <c r="Q8" s="44"/>
      <c r="R8" s="44"/>
      <c r="S8" s="44"/>
      <c r="T8" s="44"/>
      <c r="U8" s="44"/>
    </row>
    <row r="10" spans="1:256" ht="15">
      <c r="U10" s="727" t="s">
        <v>449</v>
      </c>
      <c r="V10" s="727"/>
      <c r="W10" s="15"/>
      <c r="X10" s="15"/>
      <c r="Y10" s="15"/>
      <c r="Z10" s="15"/>
      <c r="AA10" s="15"/>
      <c r="AB10" s="718"/>
      <c r="AC10" s="718"/>
      <c r="AD10" s="718"/>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75" customHeight="1">
      <c r="A11" s="722" t="s">
        <v>2</v>
      </c>
      <c r="B11" s="722" t="s">
        <v>102</v>
      </c>
      <c r="C11" s="693" t="s">
        <v>146</v>
      </c>
      <c r="D11" s="694"/>
      <c r="E11" s="694"/>
      <c r="F11" s="695"/>
      <c r="G11" s="724" t="s">
        <v>821</v>
      </c>
      <c r="H11" s="725"/>
      <c r="I11" s="725"/>
      <c r="J11" s="725"/>
      <c r="K11" s="725"/>
      <c r="L11" s="725"/>
      <c r="M11" s="725"/>
      <c r="N11" s="725"/>
      <c r="O11" s="725"/>
      <c r="P11" s="725"/>
      <c r="Q11" s="725"/>
      <c r="R11" s="726"/>
      <c r="S11" s="728" t="s">
        <v>235</v>
      </c>
      <c r="T11" s="729"/>
      <c r="U11" s="729"/>
      <c r="V11" s="729"/>
      <c r="W11" s="115"/>
      <c r="X11" s="115"/>
      <c r="Y11" s="115"/>
      <c r="Z11" s="115"/>
      <c r="AA11" s="115"/>
      <c r="AB11" s="115"/>
      <c r="AC11" s="115"/>
      <c r="AD11" s="115"/>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c r="A12" s="723"/>
      <c r="B12" s="723"/>
      <c r="C12" s="696"/>
      <c r="D12" s="697"/>
      <c r="E12" s="697"/>
      <c r="F12" s="698"/>
      <c r="G12" s="668" t="s">
        <v>165</v>
      </c>
      <c r="H12" s="699"/>
      <c r="I12" s="699"/>
      <c r="J12" s="669"/>
      <c r="K12" s="668" t="s">
        <v>166</v>
      </c>
      <c r="L12" s="699"/>
      <c r="M12" s="699"/>
      <c r="N12" s="669"/>
      <c r="O12" s="677" t="s">
        <v>14</v>
      </c>
      <c r="P12" s="677"/>
      <c r="Q12" s="677"/>
      <c r="R12" s="677"/>
      <c r="S12" s="730"/>
      <c r="T12" s="731"/>
      <c r="U12" s="731"/>
      <c r="V12" s="731"/>
      <c r="W12" s="115"/>
      <c r="X12" s="115"/>
      <c r="Y12" s="115"/>
      <c r="Z12" s="115"/>
      <c r="AA12" s="115"/>
      <c r="AB12" s="115"/>
      <c r="AC12" s="115"/>
      <c r="AD12" s="115"/>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38.25">
      <c r="A13" s="156"/>
      <c r="B13" s="156"/>
      <c r="C13" s="155" t="s">
        <v>236</v>
      </c>
      <c r="D13" s="155" t="s">
        <v>237</v>
      </c>
      <c r="E13" s="155" t="s">
        <v>238</v>
      </c>
      <c r="F13" s="155" t="s">
        <v>83</v>
      </c>
      <c r="G13" s="155" t="s">
        <v>236</v>
      </c>
      <c r="H13" s="155" t="s">
        <v>237</v>
      </c>
      <c r="I13" s="155" t="s">
        <v>238</v>
      </c>
      <c r="J13" s="155" t="s">
        <v>14</v>
      </c>
      <c r="K13" s="155" t="s">
        <v>236</v>
      </c>
      <c r="L13" s="155" t="s">
        <v>237</v>
      </c>
      <c r="M13" s="155" t="s">
        <v>238</v>
      </c>
      <c r="N13" s="155" t="s">
        <v>83</v>
      </c>
      <c r="O13" s="155" t="s">
        <v>236</v>
      </c>
      <c r="P13" s="155" t="s">
        <v>237</v>
      </c>
      <c r="Q13" s="155" t="s">
        <v>238</v>
      </c>
      <c r="R13" s="155" t="s">
        <v>14</v>
      </c>
      <c r="S13" s="5" t="s">
        <v>445</v>
      </c>
      <c r="T13" s="5" t="s">
        <v>446</v>
      </c>
      <c r="U13" s="5" t="s">
        <v>447</v>
      </c>
      <c r="V13" s="242" t="s">
        <v>448</v>
      </c>
      <c r="W13" s="115"/>
      <c r="X13" s="115"/>
      <c r="Y13" s="115"/>
      <c r="Z13" s="115"/>
      <c r="AA13" s="115"/>
      <c r="AB13" s="115"/>
      <c r="AC13" s="115"/>
      <c r="AD13" s="115"/>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c r="A14" s="137">
        <v>1</v>
      </c>
      <c r="B14" s="157">
        <v>2</v>
      </c>
      <c r="C14" s="137">
        <v>3</v>
      </c>
      <c r="D14" s="137">
        <v>4</v>
      </c>
      <c r="E14" s="157">
        <v>5</v>
      </c>
      <c r="F14" s="137">
        <v>6</v>
      </c>
      <c r="G14" s="137">
        <v>7</v>
      </c>
      <c r="H14" s="157">
        <v>8</v>
      </c>
      <c r="I14" s="137">
        <v>9</v>
      </c>
      <c r="J14" s="137">
        <v>10</v>
      </c>
      <c r="K14" s="157">
        <v>11</v>
      </c>
      <c r="L14" s="137">
        <v>12</v>
      </c>
      <c r="M14" s="137">
        <v>13</v>
      </c>
      <c r="N14" s="157">
        <v>14</v>
      </c>
      <c r="O14" s="137">
        <v>15</v>
      </c>
      <c r="P14" s="137">
        <v>16</v>
      </c>
      <c r="Q14" s="157">
        <v>17</v>
      </c>
      <c r="R14" s="137">
        <v>18</v>
      </c>
      <c r="S14" s="137">
        <v>19</v>
      </c>
      <c r="T14" s="157">
        <v>20</v>
      </c>
      <c r="U14" s="137">
        <v>21</v>
      </c>
      <c r="V14" s="137">
        <v>22</v>
      </c>
      <c r="W14" s="158"/>
      <c r="X14" s="158"/>
      <c r="Y14" s="158"/>
      <c r="Z14" s="158"/>
      <c r="AA14" s="158"/>
      <c r="AB14" s="158"/>
      <c r="AC14" s="158"/>
      <c r="AD14" s="158"/>
      <c r="AE14" s="158"/>
      <c r="AF14" s="158"/>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25.5">
      <c r="A15" s="18"/>
      <c r="B15" s="159" t="s">
        <v>223</v>
      </c>
      <c r="C15" s="18"/>
      <c r="D15" s="18"/>
      <c r="E15" s="18"/>
      <c r="F15" s="240"/>
      <c r="G15" s="8"/>
      <c r="H15" s="8"/>
      <c r="I15" s="8"/>
      <c r="J15" s="240"/>
      <c r="K15" s="8"/>
      <c r="L15" s="8"/>
      <c r="M15" s="8"/>
      <c r="N15" s="8"/>
      <c r="O15" s="8"/>
      <c r="P15" s="8"/>
      <c r="Q15" s="8"/>
      <c r="R15" s="8"/>
      <c r="S15" s="8"/>
      <c r="T15" s="9"/>
      <c r="U15" s="9"/>
      <c r="V15" s="9"/>
      <c r="W15" s="116"/>
      <c r="X15" s="116"/>
      <c r="Y15" s="116"/>
      <c r="Z15" s="116"/>
      <c r="AA15" s="116"/>
      <c r="AB15" s="116"/>
      <c r="AC15" s="116"/>
      <c r="AD15" s="116"/>
      <c r="AE15" s="116"/>
      <c r="AF15" s="116"/>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c r="A16" s="3">
        <v>1</v>
      </c>
      <c r="B16" s="159" t="s">
        <v>171</v>
      </c>
      <c r="C16" s="415">
        <v>6711.8531999999996</v>
      </c>
      <c r="D16" s="415">
        <v>1634.9385999999997</v>
      </c>
      <c r="E16" s="415">
        <v>258.14819999999997</v>
      </c>
      <c r="F16" s="418">
        <f>SUM(C16:E16)</f>
        <v>8604.9399999999987</v>
      </c>
      <c r="G16" s="417">
        <v>6701.8531999999996</v>
      </c>
      <c r="H16" s="417">
        <v>1634.9385999999997</v>
      </c>
      <c r="I16" s="417">
        <v>258.14819999999997</v>
      </c>
      <c r="J16" s="418">
        <f>SUM(G16:I16)</f>
        <v>8594.9399999999987</v>
      </c>
      <c r="K16" s="417">
        <v>0</v>
      </c>
      <c r="L16" s="417">
        <v>0</v>
      </c>
      <c r="M16" s="417">
        <v>0</v>
      </c>
      <c r="N16" s="417">
        <f>SUM(K16:M16)</f>
        <v>0</v>
      </c>
      <c r="O16" s="417">
        <f t="shared" ref="O16:Q17" si="0">G16+K16</f>
        <v>6701.8531999999996</v>
      </c>
      <c r="P16" s="417">
        <f t="shared" si="0"/>
        <v>1634.9385999999997</v>
      </c>
      <c r="Q16" s="417">
        <f t="shared" si="0"/>
        <v>258.14819999999997</v>
      </c>
      <c r="R16" s="417">
        <f>SUM(O16:Q16)</f>
        <v>8594.9399999999987</v>
      </c>
      <c r="S16" s="417">
        <f>C16-O16</f>
        <v>10</v>
      </c>
      <c r="T16" s="417">
        <f>D16-P16</f>
        <v>0</v>
      </c>
      <c r="U16" s="417">
        <f>E16-Q16</f>
        <v>0</v>
      </c>
      <c r="V16" s="417">
        <f>SUM(S16:U16)</f>
        <v>10</v>
      </c>
      <c r="W16" s="116"/>
      <c r="X16" s="116"/>
      <c r="Y16" s="116"/>
      <c r="Z16" s="116"/>
      <c r="AA16" s="116"/>
      <c r="AB16" s="116"/>
      <c r="AC16" s="116"/>
      <c r="AD16" s="116"/>
      <c r="AE16" s="116"/>
      <c r="AF16" s="116"/>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8">
      <c r="A17" s="3">
        <v>2</v>
      </c>
      <c r="B17" s="160" t="s">
        <v>118</v>
      </c>
      <c r="C17" s="417">
        <v>104824.9488</v>
      </c>
      <c r="D17" s="417">
        <v>25534.2824</v>
      </c>
      <c r="E17" s="417">
        <v>4031.7287999999994</v>
      </c>
      <c r="F17" s="418">
        <f>SUM(C17:E17)</f>
        <v>134390.96</v>
      </c>
      <c r="G17" s="417">
        <v>62814.964599999999</v>
      </c>
      <c r="H17" s="417">
        <v>15320.568299999999</v>
      </c>
      <c r="I17" s="417">
        <v>2419.0370999999996</v>
      </c>
      <c r="J17" s="418">
        <f>SUM(G17:I17)</f>
        <v>80554.569999999992</v>
      </c>
      <c r="K17" s="417">
        <v>41120.984199999999</v>
      </c>
      <c r="L17" s="417">
        <v>10213.714099999999</v>
      </c>
      <c r="M17" s="417">
        <v>1612.6916999999999</v>
      </c>
      <c r="N17" s="417">
        <f>SUM(K17:M17)</f>
        <v>52947.39</v>
      </c>
      <c r="O17" s="417">
        <f t="shared" si="0"/>
        <v>103935.9488</v>
      </c>
      <c r="P17" s="417">
        <f t="shared" si="0"/>
        <v>25534.282399999996</v>
      </c>
      <c r="Q17" s="417">
        <f t="shared" si="0"/>
        <v>4031.7287999999994</v>
      </c>
      <c r="R17" s="417">
        <f>SUM(O17:Q17)</f>
        <v>133501.96</v>
      </c>
      <c r="S17" s="417">
        <f t="shared" ref="S17:S20" si="1">C17-O17</f>
        <v>889</v>
      </c>
      <c r="T17" s="417">
        <f t="shared" ref="T17:T20" si="2">D17-P17</f>
        <v>0</v>
      </c>
      <c r="U17" s="417">
        <f t="shared" ref="U17:U20" si="3">E17-Q17</f>
        <v>0</v>
      </c>
      <c r="V17" s="417">
        <f t="shared" ref="V17:V20" si="4">SUM(S17:U17)</f>
        <v>889</v>
      </c>
      <c r="Y17" s="707"/>
      <c r="Z17" s="707"/>
      <c r="AA17" s="707"/>
      <c r="AB17" s="707"/>
    </row>
    <row r="18" spans="1:28" ht="25.5">
      <c r="A18" s="3">
        <v>3</v>
      </c>
      <c r="B18" s="159" t="s">
        <v>119</v>
      </c>
      <c r="C18" s="417">
        <v>2418.8112000000001</v>
      </c>
      <c r="D18" s="417">
        <v>589.19759999999997</v>
      </c>
      <c r="E18" s="417">
        <v>93.031199999999998</v>
      </c>
      <c r="F18" s="418">
        <f>SUM(C18:E18)</f>
        <v>3101.04</v>
      </c>
      <c r="G18" s="417">
        <v>2411.8112000000001</v>
      </c>
      <c r="H18" s="417">
        <v>589.19759999999997</v>
      </c>
      <c r="I18" s="417">
        <v>93.031199999999998</v>
      </c>
      <c r="J18" s="418">
        <f>SUM(G18:I18)</f>
        <v>3094.04</v>
      </c>
      <c r="K18" s="417">
        <v>0</v>
      </c>
      <c r="L18" s="417">
        <v>0</v>
      </c>
      <c r="M18" s="417">
        <v>0</v>
      </c>
      <c r="N18" s="417">
        <f>SUM(K18:M18)</f>
        <v>0</v>
      </c>
      <c r="O18" s="417">
        <f>G18+K18</f>
        <v>2411.8112000000001</v>
      </c>
      <c r="P18" s="417">
        <f t="shared" ref="P18:P20" si="5">H18+L18</f>
        <v>589.19759999999997</v>
      </c>
      <c r="Q18" s="417">
        <f>I18+M18</f>
        <v>93.031199999999998</v>
      </c>
      <c r="R18" s="417">
        <f>SUM(O18:Q18)</f>
        <v>3094.04</v>
      </c>
      <c r="S18" s="417">
        <f t="shared" si="1"/>
        <v>7</v>
      </c>
      <c r="T18" s="417">
        <f t="shared" si="2"/>
        <v>0</v>
      </c>
      <c r="U18" s="417">
        <f t="shared" si="3"/>
        <v>0</v>
      </c>
      <c r="V18" s="417">
        <f t="shared" si="4"/>
        <v>7</v>
      </c>
    </row>
    <row r="19" spans="1:28">
      <c r="A19" s="3">
        <v>4</v>
      </c>
      <c r="B19" s="160" t="s">
        <v>120</v>
      </c>
      <c r="C19" s="417">
        <v>2226.9546</v>
      </c>
      <c r="D19" s="417">
        <v>542.4633</v>
      </c>
      <c r="E19" s="417">
        <v>85.65209999999999</v>
      </c>
      <c r="F19" s="418">
        <f>SUM(C19:E19)</f>
        <v>2855.0699999999997</v>
      </c>
      <c r="G19" s="417">
        <v>2221.9546</v>
      </c>
      <c r="H19" s="417">
        <v>542.4633</v>
      </c>
      <c r="I19" s="417">
        <v>85.65209999999999</v>
      </c>
      <c r="J19" s="418">
        <f>SUM(G19:I19)</f>
        <v>2850.0699999999997</v>
      </c>
      <c r="K19" s="417">
        <v>0</v>
      </c>
      <c r="L19" s="417">
        <v>0</v>
      </c>
      <c r="M19" s="417">
        <v>0</v>
      </c>
      <c r="N19" s="417">
        <f>SUM(K19:M19)</f>
        <v>0</v>
      </c>
      <c r="O19" s="417">
        <f>G19+K19</f>
        <v>2221.9546</v>
      </c>
      <c r="P19" s="417">
        <f t="shared" si="5"/>
        <v>542.4633</v>
      </c>
      <c r="Q19" s="417">
        <f>I19+M19</f>
        <v>85.65209999999999</v>
      </c>
      <c r="R19" s="417">
        <f>SUM(O19:Q19)</f>
        <v>2850.0699999999997</v>
      </c>
      <c r="S19" s="417">
        <f t="shared" si="1"/>
        <v>5</v>
      </c>
      <c r="T19" s="417">
        <f t="shared" si="2"/>
        <v>0</v>
      </c>
      <c r="U19" s="417">
        <f t="shared" si="3"/>
        <v>0</v>
      </c>
      <c r="V19" s="417">
        <f t="shared" si="4"/>
        <v>5</v>
      </c>
    </row>
    <row r="20" spans="1:28" ht="25.5">
      <c r="A20" s="3">
        <v>5</v>
      </c>
      <c r="B20" s="159" t="s">
        <v>121</v>
      </c>
      <c r="C20" s="417">
        <v>18347.846400000002</v>
      </c>
      <c r="D20" s="417">
        <v>4469.3472000000002</v>
      </c>
      <c r="E20" s="417">
        <v>705.68640000000005</v>
      </c>
      <c r="F20" s="418">
        <f>SUM(C20:E20)</f>
        <v>23522.880000000001</v>
      </c>
      <c r="G20" s="417">
        <v>11000.623600000001</v>
      </c>
      <c r="H20" s="417">
        <v>2681.5878000000002</v>
      </c>
      <c r="I20" s="417">
        <v>423.40860000000004</v>
      </c>
      <c r="J20" s="418">
        <f>SUM(G20:I20)</f>
        <v>14105.62</v>
      </c>
      <c r="K20" s="417">
        <v>7332.2227999999996</v>
      </c>
      <c r="L20" s="417">
        <v>1787.7594000000001</v>
      </c>
      <c r="M20" s="417">
        <v>282.27780000000001</v>
      </c>
      <c r="N20" s="417">
        <f>SUM(K20:M20)</f>
        <v>9402.26</v>
      </c>
      <c r="O20" s="417">
        <f>G20+K20</f>
        <v>18332.846400000002</v>
      </c>
      <c r="P20" s="417">
        <f t="shared" si="5"/>
        <v>4469.3472000000002</v>
      </c>
      <c r="Q20" s="417">
        <f>I20+M20</f>
        <v>705.68640000000005</v>
      </c>
      <c r="R20" s="417">
        <f>SUM(O20:Q20)</f>
        <v>23507.88</v>
      </c>
      <c r="S20" s="417">
        <f t="shared" si="1"/>
        <v>15</v>
      </c>
      <c r="T20" s="417">
        <f t="shared" si="2"/>
        <v>0</v>
      </c>
      <c r="U20" s="417">
        <f t="shared" si="3"/>
        <v>0</v>
      </c>
      <c r="V20" s="417">
        <f t="shared" si="4"/>
        <v>15</v>
      </c>
    </row>
    <row r="21" spans="1:28" s="15" customFormat="1">
      <c r="A21" s="239"/>
      <c r="B21" s="247" t="s">
        <v>83</v>
      </c>
      <c r="C21" s="415"/>
      <c r="D21" s="415"/>
      <c r="E21" s="415"/>
      <c r="F21" s="415"/>
      <c r="G21" s="415"/>
      <c r="H21" s="415"/>
      <c r="I21" s="415"/>
      <c r="J21" s="418"/>
      <c r="K21" s="415"/>
      <c r="L21" s="415"/>
      <c r="M21" s="415"/>
      <c r="N21" s="415"/>
      <c r="O21" s="415"/>
      <c r="P21" s="415"/>
      <c r="Q21" s="415"/>
      <c r="R21" s="415"/>
      <c r="S21" s="415"/>
      <c r="T21" s="415"/>
      <c r="U21" s="415"/>
      <c r="V21" s="415"/>
    </row>
    <row r="22" spans="1:28" ht="25.5">
      <c r="A22" s="3"/>
      <c r="B22" s="161" t="s">
        <v>224</v>
      </c>
      <c r="C22" s="417"/>
      <c r="D22" s="417"/>
      <c r="E22" s="417"/>
      <c r="F22" s="416"/>
      <c r="G22" s="417"/>
      <c r="H22" s="417"/>
      <c r="I22" s="417"/>
      <c r="J22" s="418"/>
      <c r="K22" s="417"/>
      <c r="L22" s="417"/>
      <c r="M22" s="417"/>
      <c r="N22" s="417"/>
      <c r="O22" s="417"/>
      <c r="P22" s="417"/>
      <c r="Q22" s="417"/>
      <c r="R22" s="417"/>
      <c r="S22" s="417"/>
      <c r="T22" s="417"/>
      <c r="U22" s="417"/>
      <c r="V22" s="417"/>
    </row>
    <row r="23" spans="1:28">
      <c r="A23" s="3">
        <v>6</v>
      </c>
      <c r="B23" s="159" t="s">
        <v>173</v>
      </c>
      <c r="C23" s="417">
        <v>0</v>
      </c>
      <c r="D23" s="417">
        <v>0</v>
      </c>
      <c r="E23" s="417">
        <v>0</v>
      </c>
      <c r="F23" s="417">
        <v>0</v>
      </c>
      <c r="G23" s="417">
        <v>0</v>
      </c>
      <c r="H23" s="417">
        <v>0</v>
      </c>
      <c r="I23" s="417">
        <v>0</v>
      </c>
      <c r="J23" s="417">
        <v>0</v>
      </c>
      <c r="K23" s="417">
        <v>0</v>
      </c>
      <c r="L23" s="417">
        <v>0</v>
      </c>
      <c r="M23" s="417">
        <v>0</v>
      </c>
      <c r="N23" s="417">
        <v>0</v>
      </c>
      <c r="O23" s="417">
        <v>0</v>
      </c>
      <c r="P23" s="417">
        <v>0</v>
      </c>
      <c r="Q23" s="417">
        <v>0</v>
      </c>
      <c r="R23" s="417">
        <v>0</v>
      </c>
      <c r="S23" s="417">
        <v>0</v>
      </c>
      <c r="T23" s="417">
        <v>0</v>
      </c>
      <c r="U23" s="417">
        <v>0</v>
      </c>
      <c r="V23" s="417">
        <v>0</v>
      </c>
    </row>
    <row r="24" spans="1:28">
      <c r="A24" s="3">
        <v>7</v>
      </c>
      <c r="B24" s="160" t="s">
        <v>123</v>
      </c>
      <c r="C24" s="417">
        <v>0</v>
      </c>
      <c r="D24" s="417">
        <v>0</v>
      </c>
      <c r="E24" s="417">
        <v>0</v>
      </c>
      <c r="F24" s="417">
        <v>0</v>
      </c>
      <c r="G24" s="417">
        <v>0</v>
      </c>
      <c r="H24" s="417">
        <v>0</v>
      </c>
      <c r="I24" s="417">
        <v>0</v>
      </c>
      <c r="J24" s="417">
        <v>0</v>
      </c>
      <c r="K24" s="417">
        <v>0</v>
      </c>
      <c r="L24" s="417">
        <v>0</v>
      </c>
      <c r="M24" s="417">
        <v>0</v>
      </c>
      <c r="N24" s="417">
        <v>0</v>
      </c>
      <c r="O24" s="417">
        <v>0</v>
      </c>
      <c r="P24" s="417">
        <v>0</v>
      </c>
      <c r="Q24" s="417">
        <v>0</v>
      </c>
      <c r="R24" s="417">
        <v>0</v>
      </c>
      <c r="S24" s="417">
        <v>0</v>
      </c>
      <c r="T24" s="417">
        <v>0</v>
      </c>
      <c r="U24" s="417">
        <v>0</v>
      </c>
      <c r="V24" s="417">
        <v>0</v>
      </c>
    </row>
    <row r="25" spans="1:28" ht="25.5">
      <c r="A25" s="303">
        <v>8</v>
      </c>
      <c r="B25" s="159" t="s">
        <v>838</v>
      </c>
      <c r="C25" s="417">
        <v>0</v>
      </c>
      <c r="D25" s="417">
        <v>0</v>
      </c>
      <c r="E25" s="417">
        <v>0</v>
      </c>
      <c r="F25" s="417">
        <v>0</v>
      </c>
      <c r="G25" s="417">
        <v>0</v>
      </c>
      <c r="H25" s="417">
        <v>0</v>
      </c>
      <c r="I25" s="417">
        <v>0</v>
      </c>
      <c r="J25" s="417">
        <v>0</v>
      </c>
      <c r="K25" s="417">
        <v>0</v>
      </c>
      <c r="L25" s="417">
        <v>0</v>
      </c>
      <c r="M25" s="417">
        <v>0</v>
      </c>
      <c r="N25" s="417">
        <v>0</v>
      </c>
      <c r="O25" s="417">
        <v>0</v>
      </c>
      <c r="P25" s="417">
        <v>0</v>
      </c>
      <c r="Q25" s="417">
        <v>0</v>
      </c>
      <c r="R25" s="417">
        <v>0</v>
      </c>
      <c r="S25" s="417">
        <v>0</v>
      </c>
      <c r="T25" s="417">
        <v>0</v>
      </c>
      <c r="U25" s="417">
        <v>0</v>
      </c>
      <c r="V25" s="417">
        <v>0</v>
      </c>
    </row>
    <row r="26" spans="1:28">
      <c r="A26" s="9"/>
      <c r="B26" s="160" t="s">
        <v>83</v>
      </c>
      <c r="C26" s="417">
        <v>0</v>
      </c>
      <c r="D26" s="417">
        <v>0</v>
      </c>
      <c r="E26" s="417">
        <v>0</v>
      </c>
      <c r="F26" s="417">
        <v>0</v>
      </c>
      <c r="G26" s="417">
        <v>0</v>
      </c>
      <c r="H26" s="417">
        <v>0</v>
      </c>
      <c r="I26" s="417">
        <v>0</v>
      </c>
      <c r="J26" s="417">
        <v>0</v>
      </c>
      <c r="K26" s="417">
        <v>0</v>
      </c>
      <c r="L26" s="417">
        <v>0</v>
      </c>
      <c r="M26" s="417">
        <v>0</v>
      </c>
      <c r="N26" s="417">
        <v>0</v>
      </c>
      <c r="O26" s="417">
        <v>0</v>
      </c>
      <c r="P26" s="417">
        <v>0</v>
      </c>
      <c r="Q26" s="417">
        <v>0</v>
      </c>
      <c r="R26" s="417">
        <v>0</v>
      </c>
      <c r="S26" s="417">
        <v>0</v>
      </c>
      <c r="T26" s="417">
        <v>0</v>
      </c>
      <c r="U26" s="417">
        <v>0</v>
      </c>
      <c r="V26" s="417">
        <v>0</v>
      </c>
    </row>
    <row r="27" spans="1:28">
      <c r="A27" s="9"/>
      <c r="B27" s="160" t="s">
        <v>30</v>
      </c>
      <c r="C27" s="417">
        <f t="shared" ref="C27:V27" si="6">SUM(C16:C26)</f>
        <v>134530.4142</v>
      </c>
      <c r="D27" s="417">
        <f t="shared" si="6"/>
        <v>32770.229099999997</v>
      </c>
      <c r="E27" s="417">
        <f t="shared" si="6"/>
        <v>5174.2466999999997</v>
      </c>
      <c r="F27" s="418">
        <f t="shared" si="6"/>
        <v>172474.89</v>
      </c>
      <c r="G27" s="417">
        <f t="shared" si="6"/>
        <v>85151.207200000004</v>
      </c>
      <c r="H27" s="417">
        <f t="shared" si="6"/>
        <v>20768.7556</v>
      </c>
      <c r="I27" s="417">
        <f t="shared" si="6"/>
        <v>3279.2771999999995</v>
      </c>
      <c r="J27" s="418">
        <f t="shared" si="6"/>
        <v>109199.23999999999</v>
      </c>
      <c r="K27" s="417">
        <f t="shared" si="6"/>
        <v>48453.206999999995</v>
      </c>
      <c r="L27" s="417">
        <f t="shared" si="6"/>
        <v>12001.4735</v>
      </c>
      <c r="M27" s="417">
        <f t="shared" si="6"/>
        <v>1894.9694999999999</v>
      </c>
      <c r="N27" s="417">
        <f t="shared" si="6"/>
        <v>62349.65</v>
      </c>
      <c r="O27" s="417">
        <f t="shared" si="6"/>
        <v>133604.4142</v>
      </c>
      <c r="P27" s="417">
        <f t="shared" si="6"/>
        <v>32770.229099999997</v>
      </c>
      <c r="Q27" s="417">
        <f t="shared" si="6"/>
        <v>5174.2466999999997</v>
      </c>
      <c r="R27" s="417">
        <f t="shared" si="6"/>
        <v>171548.89</v>
      </c>
      <c r="S27" s="417">
        <f t="shared" si="6"/>
        <v>926</v>
      </c>
      <c r="T27" s="417">
        <f t="shared" si="6"/>
        <v>0</v>
      </c>
      <c r="U27" s="417">
        <f t="shared" si="6"/>
        <v>0</v>
      </c>
      <c r="V27" s="417">
        <f t="shared" si="6"/>
        <v>926</v>
      </c>
    </row>
    <row r="32" spans="1:28">
      <c r="C32" s="408"/>
      <c r="D32" s="408"/>
      <c r="E32" s="408"/>
      <c r="F32" s="408"/>
      <c r="G32" s="408"/>
      <c r="H32" s="408"/>
      <c r="I32" s="408"/>
      <c r="J32" s="408"/>
    </row>
    <row r="33" spans="2:20">
      <c r="P33" s="719" t="s">
        <v>885</v>
      </c>
      <c r="Q33" s="719"/>
      <c r="R33" s="719"/>
      <c r="S33" s="719"/>
      <c r="T33" s="719"/>
    </row>
    <row r="34" spans="2:20">
      <c r="F34" s="372"/>
      <c r="P34" s="719"/>
      <c r="Q34" s="719"/>
      <c r="R34" s="719"/>
      <c r="S34" s="719"/>
      <c r="T34" s="719"/>
    </row>
    <row r="35" spans="2:20">
      <c r="L35" s="372"/>
      <c r="P35" s="719"/>
      <c r="Q35" s="719"/>
      <c r="R35" s="719"/>
      <c r="S35" s="719"/>
      <c r="T35" s="719"/>
    </row>
    <row r="36" spans="2:20">
      <c r="P36" s="719"/>
      <c r="Q36" s="719"/>
      <c r="R36" s="719"/>
      <c r="S36" s="719"/>
      <c r="T36" s="719"/>
    </row>
    <row r="38" spans="2:20">
      <c r="B38" s="407"/>
    </row>
    <row r="51" spans="8:8">
      <c r="H51" s="372"/>
    </row>
  </sheetData>
  <mergeCells count="17">
    <mergeCell ref="P33:T36"/>
    <mergeCell ref="Y17:AB17"/>
    <mergeCell ref="AB10:AD10"/>
    <mergeCell ref="A11:A12"/>
    <mergeCell ref="B11:B12"/>
    <mergeCell ref="C11:F12"/>
    <mergeCell ref="G12:J12"/>
    <mergeCell ref="K12:N12"/>
    <mergeCell ref="O12:R12"/>
    <mergeCell ref="G11:R11"/>
    <mergeCell ref="U10:V10"/>
    <mergeCell ref="S11:V12"/>
    <mergeCell ref="G2:O2"/>
    <mergeCell ref="A3:U3"/>
    <mergeCell ref="A4:U4"/>
    <mergeCell ref="A6:U6"/>
    <mergeCell ref="A8:C8"/>
  </mergeCells>
  <printOptions horizontalCentered="1"/>
  <pageMargins left="0.70866141732283472" right="0.70866141732283472" top="0.23622047244094491" bottom="0" header="0.31496062992125984" footer="0.31496062992125984"/>
  <pageSetup paperSize="9" scale="59"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sheetPr codeName="Sheet50">
    <pageSetUpPr fitToPage="1"/>
  </sheetPr>
  <dimension ref="A1:O56"/>
  <sheetViews>
    <sheetView topLeftCell="A31" zoomScaleSheetLayoutView="80" workbookViewId="0">
      <selection activeCell="M5" sqref="M5:O5"/>
    </sheetView>
  </sheetViews>
  <sheetFormatPr defaultRowHeight="12.75"/>
  <cols>
    <col min="1" max="1" width="7.85546875" customWidth="1"/>
    <col min="2" max="2" width="12.28515625" bestFit="1" customWidth="1"/>
    <col min="3" max="3" width="10.140625" customWidth="1"/>
    <col min="4" max="4" width="42.7109375"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c r="A1" s="772" t="s">
        <v>0</v>
      </c>
      <c r="B1" s="772"/>
      <c r="C1" s="772"/>
      <c r="D1" s="772"/>
      <c r="E1" s="772"/>
      <c r="F1" s="772"/>
      <c r="G1" s="772"/>
      <c r="H1" s="772"/>
      <c r="I1" s="772"/>
      <c r="J1" s="772"/>
      <c r="K1" s="772"/>
      <c r="L1" s="772"/>
      <c r="M1" s="772"/>
      <c r="N1" s="772"/>
      <c r="O1" s="224" t="s">
        <v>516</v>
      </c>
    </row>
    <row r="2" spans="1:15" ht="21">
      <c r="A2" s="773" t="s">
        <v>734</v>
      </c>
      <c r="B2" s="773"/>
      <c r="C2" s="773"/>
      <c r="D2" s="773"/>
      <c r="E2" s="773"/>
      <c r="F2" s="773"/>
      <c r="G2" s="773"/>
      <c r="H2" s="773"/>
      <c r="I2" s="773"/>
      <c r="J2" s="773"/>
      <c r="K2" s="773"/>
      <c r="L2" s="773"/>
      <c r="M2" s="773"/>
      <c r="N2" s="773"/>
      <c r="O2" s="773"/>
    </row>
    <row r="3" spans="1:15" ht="15">
      <c r="A3" s="189"/>
      <c r="B3" s="189"/>
      <c r="C3" s="189"/>
      <c r="D3" s="189"/>
      <c r="E3" s="189"/>
      <c r="F3" s="189"/>
      <c r="G3" s="189"/>
      <c r="H3" s="189"/>
      <c r="I3" s="189"/>
      <c r="J3" s="189"/>
      <c r="K3" s="189"/>
    </row>
    <row r="4" spans="1:15" ht="18">
      <c r="A4" s="772" t="s">
        <v>515</v>
      </c>
      <c r="B4" s="772"/>
      <c r="C4" s="772"/>
      <c r="D4" s="772"/>
      <c r="E4" s="772"/>
      <c r="F4" s="772"/>
      <c r="G4" s="772"/>
      <c r="H4" s="772"/>
      <c r="I4" s="772"/>
      <c r="J4" s="772"/>
      <c r="K4" s="772"/>
      <c r="L4" s="772"/>
      <c r="M4" s="772"/>
      <c r="N4" s="772"/>
      <c r="O4" s="772"/>
    </row>
    <row r="5" spans="1:15" ht="15">
      <c r="A5" s="190" t="s">
        <v>934</v>
      </c>
      <c r="B5" s="190"/>
      <c r="C5" s="190"/>
      <c r="D5" s="190"/>
      <c r="E5" s="190"/>
      <c r="F5" s="190"/>
      <c r="G5" s="190"/>
      <c r="H5" s="190"/>
      <c r="I5" s="190"/>
      <c r="J5" s="190"/>
      <c r="K5" s="189"/>
      <c r="M5" s="917" t="s">
        <v>1132</v>
      </c>
      <c r="N5" s="917"/>
      <c r="O5" s="917"/>
    </row>
    <row r="6" spans="1:15" ht="44.25" customHeight="1">
      <c r="A6" s="858" t="s">
        <v>2</v>
      </c>
      <c r="B6" s="858" t="s">
        <v>3</v>
      </c>
      <c r="C6" s="858" t="s">
        <v>294</v>
      </c>
      <c r="D6" s="856" t="s">
        <v>295</v>
      </c>
      <c r="E6" s="856" t="s">
        <v>296</v>
      </c>
      <c r="F6" s="856" t="s">
        <v>297</v>
      </c>
      <c r="G6" s="856" t="s">
        <v>298</v>
      </c>
      <c r="H6" s="858" t="s">
        <v>299</v>
      </c>
      <c r="I6" s="858"/>
      <c r="J6" s="858" t="s">
        <v>300</v>
      </c>
      <c r="K6" s="858"/>
      <c r="L6" s="858" t="s">
        <v>301</v>
      </c>
      <c r="M6" s="858"/>
      <c r="N6" s="858" t="s">
        <v>302</v>
      </c>
      <c r="O6" s="858"/>
    </row>
    <row r="7" spans="1:15" ht="54" customHeight="1">
      <c r="A7" s="858"/>
      <c r="B7" s="858"/>
      <c r="C7" s="858"/>
      <c r="D7" s="857"/>
      <c r="E7" s="857"/>
      <c r="F7" s="857"/>
      <c r="G7" s="857"/>
      <c r="H7" s="217" t="s">
        <v>303</v>
      </c>
      <c r="I7" s="217" t="s">
        <v>304</v>
      </c>
      <c r="J7" s="217" t="s">
        <v>303</v>
      </c>
      <c r="K7" s="217" t="s">
        <v>304</v>
      </c>
      <c r="L7" s="217" t="s">
        <v>303</v>
      </c>
      <c r="M7" s="217" t="s">
        <v>304</v>
      </c>
      <c r="N7" s="217" t="s">
        <v>303</v>
      </c>
      <c r="O7" s="217" t="s">
        <v>304</v>
      </c>
    </row>
    <row r="8" spans="1:15" ht="15">
      <c r="A8" s="193" t="s">
        <v>250</v>
      </c>
      <c r="B8" s="193" t="s">
        <v>251</v>
      </c>
      <c r="C8" s="193" t="s">
        <v>252</v>
      </c>
      <c r="D8" s="193" t="s">
        <v>253</v>
      </c>
      <c r="E8" s="193" t="s">
        <v>254</v>
      </c>
      <c r="F8" s="193" t="s">
        <v>255</v>
      </c>
      <c r="G8" s="193" t="s">
        <v>256</v>
      </c>
      <c r="H8" s="193" t="s">
        <v>257</v>
      </c>
      <c r="I8" s="193" t="s">
        <v>275</v>
      </c>
      <c r="J8" s="193" t="s">
        <v>276</v>
      </c>
      <c r="K8" s="193" t="s">
        <v>277</v>
      </c>
      <c r="L8" s="193" t="s">
        <v>305</v>
      </c>
      <c r="M8" s="193" t="s">
        <v>306</v>
      </c>
      <c r="N8" s="193" t="s">
        <v>307</v>
      </c>
      <c r="O8" s="193" t="s">
        <v>308</v>
      </c>
    </row>
    <row r="9" spans="1:15" ht="15" customHeight="1">
      <c r="A9" s="343">
        <v>1</v>
      </c>
      <c r="B9" s="146" t="s">
        <v>890</v>
      </c>
      <c r="C9" s="514"/>
      <c r="D9" s="515"/>
      <c r="E9" s="514">
        <v>0</v>
      </c>
      <c r="F9" s="514">
        <v>0</v>
      </c>
      <c r="G9" s="514">
        <v>0</v>
      </c>
      <c r="H9" s="514"/>
      <c r="I9" s="514"/>
      <c r="J9" s="514"/>
      <c r="K9" s="514"/>
      <c r="L9" s="514"/>
      <c r="M9" s="514"/>
      <c r="N9" s="514"/>
      <c r="O9" s="514"/>
    </row>
    <row r="10" spans="1:15" ht="15" customHeight="1">
      <c r="A10" s="343">
        <v>2</v>
      </c>
      <c r="B10" s="146" t="s">
        <v>891</v>
      </c>
      <c r="C10" s="514">
        <v>1</v>
      </c>
      <c r="D10" s="515" t="s">
        <v>1031</v>
      </c>
      <c r="E10" s="514">
        <v>323</v>
      </c>
      <c r="F10" s="514">
        <v>63910</v>
      </c>
      <c r="G10" s="514" t="s">
        <v>1045</v>
      </c>
      <c r="H10" s="514"/>
      <c r="I10" s="514"/>
      <c r="J10" s="514"/>
      <c r="K10" s="514"/>
      <c r="L10" s="514"/>
      <c r="M10" s="514"/>
      <c r="N10" s="514"/>
      <c r="O10" s="514"/>
    </row>
    <row r="11" spans="1:15" ht="15" customHeight="1">
      <c r="A11" s="343">
        <v>3</v>
      </c>
      <c r="B11" s="146" t="s">
        <v>892</v>
      </c>
      <c r="C11" s="514">
        <v>1</v>
      </c>
      <c r="D11" s="515" t="s">
        <v>1042</v>
      </c>
      <c r="E11" s="514">
        <v>264</v>
      </c>
      <c r="F11" s="514">
        <v>57770</v>
      </c>
      <c r="G11" s="514" t="s">
        <v>1049</v>
      </c>
      <c r="H11" s="514"/>
      <c r="I11" s="514"/>
      <c r="J11" s="514"/>
      <c r="K11" s="514"/>
      <c r="L11" s="514"/>
      <c r="M11" s="514"/>
      <c r="N11" s="514"/>
      <c r="O11" s="514"/>
    </row>
    <row r="12" spans="1:15" ht="15" customHeight="1">
      <c r="A12" s="343">
        <v>4</v>
      </c>
      <c r="B12" s="146" t="s">
        <v>893</v>
      </c>
      <c r="C12" s="514">
        <v>1</v>
      </c>
      <c r="D12" s="515" t="s">
        <v>1036</v>
      </c>
      <c r="E12" s="514">
        <v>150</v>
      </c>
      <c r="F12" s="514">
        <v>39795</v>
      </c>
      <c r="G12" s="514" t="s">
        <v>1047</v>
      </c>
      <c r="H12" s="514"/>
      <c r="I12" s="514"/>
      <c r="J12" s="514"/>
      <c r="K12" s="514"/>
      <c r="L12" s="514"/>
      <c r="M12" s="514"/>
      <c r="N12" s="514"/>
      <c r="O12" s="514"/>
    </row>
    <row r="13" spans="1:15" ht="15" customHeight="1">
      <c r="A13" s="343">
        <v>5</v>
      </c>
      <c r="B13" s="146" t="s">
        <v>894</v>
      </c>
      <c r="C13" s="514">
        <v>1</v>
      </c>
      <c r="D13" s="515" t="s">
        <v>1032</v>
      </c>
      <c r="E13" s="514">
        <v>71</v>
      </c>
      <c r="F13" s="514">
        <v>24385</v>
      </c>
      <c r="G13" s="514" t="s">
        <v>1050</v>
      </c>
      <c r="H13" s="514"/>
      <c r="I13" s="514"/>
      <c r="J13" s="514"/>
      <c r="K13" s="514"/>
      <c r="L13" s="514"/>
      <c r="M13" s="514"/>
      <c r="N13" s="514"/>
      <c r="O13" s="514"/>
    </row>
    <row r="14" spans="1:15" ht="15" customHeight="1">
      <c r="A14" s="343">
        <v>6</v>
      </c>
      <c r="B14" s="146" t="s">
        <v>895</v>
      </c>
      <c r="C14" s="514"/>
      <c r="D14" s="515"/>
      <c r="E14" s="514"/>
      <c r="F14" s="514"/>
      <c r="G14" s="514"/>
      <c r="H14" s="514"/>
      <c r="I14" s="514"/>
      <c r="J14" s="514"/>
      <c r="K14" s="514"/>
      <c r="L14" s="514"/>
      <c r="M14" s="514"/>
      <c r="N14" s="514"/>
      <c r="O14" s="514"/>
    </row>
    <row r="15" spans="1:15" ht="15" customHeight="1">
      <c r="A15" s="343">
        <v>7</v>
      </c>
      <c r="B15" s="146" t="s">
        <v>896</v>
      </c>
      <c r="C15" s="514">
        <v>1</v>
      </c>
      <c r="D15" s="515" t="s">
        <v>1031</v>
      </c>
      <c r="E15" s="514">
        <v>177</v>
      </c>
      <c r="F15" s="514">
        <v>41791</v>
      </c>
      <c r="G15" s="518" t="s">
        <v>1051</v>
      </c>
      <c r="H15" s="514"/>
      <c r="I15" s="514"/>
      <c r="J15" s="514"/>
      <c r="K15" s="514"/>
      <c r="L15" s="514"/>
      <c r="M15" s="514"/>
      <c r="N15" s="514"/>
      <c r="O15" s="514"/>
    </row>
    <row r="16" spans="1:15" ht="15" customHeight="1">
      <c r="A16" s="343">
        <v>8</v>
      </c>
      <c r="B16" s="146" t="s">
        <v>897</v>
      </c>
      <c r="C16" s="514"/>
      <c r="D16" s="515"/>
      <c r="E16" s="514"/>
      <c r="F16" s="514"/>
      <c r="G16" s="514"/>
      <c r="H16" s="514"/>
      <c r="I16" s="514"/>
      <c r="J16" s="514"/>
      <c r="K16" s="514"/>
      <c r="L16" s="514"/>
      <c r="M16" s="514"/>
      <c r="N16" s="514"/>
      <c r="O16" s="514"/>
    </row>
    <row r="17" spans="1:15" ht="15" customHeight="1">
      <c r="A17" s="343">
        <v>9</v>
      </c>
      <c r="B17" s="146" t="s">
        <v>898</v>
      </c>
      <c r="C17" s="514"/>
      <c r="D17" s="515"/>
      <c r="E17" s="514"/>
      <c r="F17" s="514"/>
      <c r="G17" s="514"/>
      <c r="H17" s="514"/>
      <c r="I17" s="514"/>
      <c r="J17" s="514"/>
      <c r="K17" s="514"/>
      <c r="L17" s="514"/>
      <c r="M17" s="514"/>
      <c r="N17" s="514"/>
      <c r="O17" s="514"/>
    </row>
    <row r="18" spans="1:15" ht="15" customHeight="1">
      <c r="A18" s="343">
        <v>10</v>
      </c>
      <c r="B18" s="146" t="s">
        <v>899</v>
      </c>
      <c r="C18" s="514"/>
      <c r="D18" s="515"/>
      <c r="E18" s="514"/>
      <c r="F18" s="514"/>
      <c r="G18" s="514"/>
      <c r="H18" s="514"/>
      <c r="I18" s="514"/>
      <c r="J18" s="514"/>
      <c r="K18" s="514"/>
      <c r="L18" s="514"/>
      <c r="M18" s="514"/>
      <c r="N18" s="514"/>
      <c r="O18" s="514"/>
    </row>
    <row r="19" spans="1:15" ht="15" customHeight="1">
      <c r="A19" s="343">
        <v>11</v>
      </c>
      <c r="B19" s="146" t="s">
        <v>900</v>
      </c>
      <c r="C19" s="514">
        <v>1</v>
      </c>
      <c r="D19" s="515" t="s">
        <v>1032</v>
      </c>
      <c r="E19" s="514">
        <v>236</v>
      </c>
      <c r="F19" s="514">
        <v>42253</v>
      </c>
      <c r="G19" s="518" t="s">
        <v>1052</v>
      </c>
      <c r="H19" s="514"/>
      <c r="I19" s="514"/>
      <c r="J19" s="514"/>
      <c r="K19" s="514"/>
      <c r="L19" s="514"/>
      <c r="M19" s="514"/>
      <c r="N19" s="514"/>
      <c r="O19" s="514"/>
    </row>
    <row r="20" spans="1:15" ht="15" customHeight="1">
      <c r="A20" s="343">
        <v>12</v>
      </c>
      <c r="B20" s="146" t="s">
        <v>901</v>
      </c>
      <c r="C20" s="514">
        <v>1</v>
      </c>
      <c r="D20" s="515" t="s">
        <v>1040</v>
      </c>
      <c r="E20" s="514">
        <v>194</v>
      </c>
      <c r="F20" s="514">
        <v>52528</v>
      </c>
      <c r="G20" s="518" t="s">
        <v>1053</v>
      </c>
      <c r="H20" s="514"/>
      <c r="I20" s="514"/>
      <c r="J20" s="514"/>
      <c r="K20" s="514"/>
      <c r="L20" s="514"/>
      <c r="M20" s="514"/>
      <c r="N20" s="514"/>
      <c r="O20" s="514"/>
    </row>
    <row r="21" spans="1:15" ht="15" customHeight="1">
      <c r="A21" s="343">
        <v>13</v>
      </c>
      <c r="B21" s="146" t="s">
        <v>902</v>
      </c>
      <c r="C21" s="514"/>
      <c r="D21" s="515"/>
      <c r="E21" s="514"/>
      <c r="F21" s="514"/>
      <c r="G21" s="514"/>
      <c r="H21" s="514"/>
      <c r="I21" s="514"/>
      <c r="J21" s="514"/>
      <c r="K21" s="514"/>
      <c r="L21" s="514"/>
      <c r="M21" s="514"/>
      <c r="N21" s="514"/>
      <c r="O21" s="514"/>
    </row>
    <row r="22" spans="1:15" ht="15" customHeight="1">
      <c r="A22" s="343">
        <v>14</v>
      </c>
      <c r="B22" s="146" t="s">
        <v>903</v>
      </c>
      <c r="C22" s="514"/>
      <c r="D22" s="515"/>
      <c r="E22" s="514"/>
      <c r="F22" s="514"/>
      <c r="G22" s="514"/>
      <c r="H22" s="514"/>
      <c r="I22" s="514"/>
      <c r="J22" s="514"/>
      <c r="K22" s="514"/>
      <c r="L22" s="514"/>
      <c r="M22" s="514"/>
      <c r="N22" s="514"/>
      <c r="O22" s="514"/>
    </row>
    <row r="23" spans="1:15" ht="15" customHeight="1">
      <c r="A23" s="343">
        <v>15</v>
      </c>
      <c r="B23" s="146" t="s">
        <v>904</v>
      </c>
      <c r="C23" s="514">
        <v>1</v>
      </c>
      <c r="D23" s="515" t="s">
        <v>1039</v>
      </c>
      <c r="E23" s="514">
        <v>126</v>
      </c>
      <c r="F23" s="514">
        <v>45751</v>
      </c>
      <c r="G23" s="518" t="s">
        <v>1054</v>
      </c>
      <c r="H23" s="514"/>
      <c r="I23" s="514"/>
      <c r="J23" s="514"/>
      <c r="K23" s="514"/>
      <c r="L23" s="514"/>
      <c r="M23" s="514"/>
      <c r="N23" s="514"/>
      <c r="O23" s="514"/>
    </row>
    <row r="24" spans="1:15" ht="15" customHeight="1">
      <c r="A24" s="343">
        <v>16</v>
      </c>
      <c r="B24" s="146" t="s">
        <v>905</v>
      </c>
      <c r="C24" s="514"/>
      <c r="D24" s="515"/>
      <c r="E24" s="514"/>
      <c r="F24" s="514"/>
      <c r="G24" s="514"/>
      <c r="H24" s="514"/>
      <c r="I24" s="514"/>
      <c r="J24" s="514"/>
      <c r="K24" s="514"/>
      <c r="L24" s="514"/>
      <c r="M24" s="514"/>
      <c r="N24" s="514"/>
      <c r="O24" s="514"/>
    </row>
    <row r="25" spans="1:15" ht="15" customHeight="1">
      <c r="A25" s="343">
        <v>17</v>
      </c>
      <c r="B25" s="146" t="s">
        <v>906</v>
      </c>
      <c r="C25" s="514"/>
      <c r="D25" s="515"/>
      <c r="E25" s="514"/>
      <c r="F25" s="514"/>
      <c r="G25" s="514"/>
      <c r="H25" s="514"/>
      <c r="I25" s="514"/>
      <c r="J25" s="514"/>
      <c r="K25" s="514"/>
      <c r="L25" s="514"/>
      <c r="M25" s="514"/>
      <c r="N25" s="514"/>
      <c r="O25" s="514"/>
    </row>
    <row r="26" spans="1:15" ht="15" customHeight="1">
      <c r="A26" s="343">
        <v>18</v>
      </c>
      <c r="B26" s="146" t="s">
        <v>907</v>
      </c>
      <c r="C26" s="514">
        <v>1</v>
      </c>
      <c r="D26" s="515" t="s">
        <v>1031</v>
      </c>
      <c r="E26" s="514">
        <v>1418</v>
      </c>
      <c r="F26" s="514">
        <v>425198</v>
      </c>
      <c r="G26" s="514" t="s">
        <v>1043</v>
      </c>
      <c r="H26" s="514"/>
      <c r="I26" s="514"/>
      <c r="J26" s="514"/>
      <c r="K26" s="514"/>
      <c r="L26" s="514"/>
      <c r="M26" s="514"/>
      <c r="N26" s="514"/>
      <c r="O26" s="514"/>
    </row>
    <row r="27" spans="1:15" ht="15" customHeight="1">
      <c r="A27" s="343">
        <v>19</v>
      </c>
      <c r="B27" s="146" t="s">
        <v>908</v>
      </c>
      <c r="C27" s="514"/>
      <c r="D27" s="515"/>
      <c r="E27" s="514"/>
      <c r="F27" s="514"/>
      <c r="G27" s="514"/>
      <c r="H27" s="514"/>
      <c r="I27" s="514"/>
      <c r="J27" s="514"/>
      <c r="K27" s="514"/>
      <c r="L27" s="514"/>
      <c r="M27" s="514"/>
      <c r="N27" s="514"/>
      <c r="O27" s="514"/>
    </row>
    <row r="28" spans="1:15" ht="15" customHeight="1">
      <c r="A28" s="343">
        <v>20</v>
      </c>
      <c r="B28" s="146" t="s">
        <v>909</v>
      </c>
      <c r="C28" s="514"/>
      <c r="D28" s="515"/>
      <c r="E28" s="514"/>
      <c r="F28" s="514"/>
      <c r="G28" s="514"/>
      <c r="H28" s="514"/>
      <c r="I28" s="514"/>
      <c r="J28" s="514"/>
      <c r="K28" s="514"/>
      <c r="L28" s="514"/>
      <c r="M28" s="514"/>
      <c r="N28" s="514"/>
      <c r="O28" s="514"/>
    </row>
    <row r="29" spans="1:15" ht="15" customHeight="1">
      <c r="A29" s="343">
        <v>21</v>
      </c>
      <c r="B29" s="146" t="s">
        <v>910</v>
      </c>
      <c r="C29" s="514">
        <v>1</v>
      </c>
      <c r="D29" s="515" t="s">
        <v>1031</v>
      </c>
      <c r="E29" s="514">
        <v>155</v>
      </c>
      <c r="F29" s="514">
        <v>34440</v>
      </c>
      <c r="G29" s="518" t="s">
        <v>1055</v>
      </c>
      <c r="H29" s="514"/>
      <c r="I29" s="514"/>
      <c r="J29" s="514"/>
      <c r="K29" s="514"/>
      <c r="L29" s="514"/>
      <c r="M29" s="514"/>
      <c r="N29" s="514"/>
      <c r="O29" s="514"/>
    </row>
    <row r="30" spans="1:15" ht="15" customHeight="1">
      <c r="A30" s="343">
        <v>22</v>
      </c>
      <c r="B30" s="146" t="s">
        <v>911</v>
      </c>
      <c r="C30" s="514"/>
      <c r="D30" s="515"/>
      <c r="E30" s="514"/>
      <c r="F30" s="514"/>
      <c r="G30" s="514"/>
      <c r="H30" s="514"/>
      <c r="I30" s="514"/>
      <c r="J30" s="514"/>
      <c r="K30" s="514"/>
      <c r="L30" s="514"/>
      <c r="M30" s="514"/>
      <c r="N30" s="514"/>
      <c r="O30" s="514"/>
    </row>
    <row r="31" spans="1:15" ht="15" customHeight="1">
      <c r="A31" s="343">
        <v>23</v>
      </c>
      <c r="B31" s="146" t="s">
        <v>912</v>
      </c>
      <c r="C31" s="514"/>
      <c r="D31" s="515"/>
      <c r="E31" s="514"/>
      <c r="F31" s="514"/>
      <c r="G31" s="514"/>
      <c r="H31" s="514"/>
      <c r="I31" s="514"/>
      <c r="J31" s="514"/>
      <c r="K31" s="514"/>
      <c r="L31" s="514"/>
      <c r="M31" s="514"/>
      <c r="N31" s="514"/>
      <c r="O31" s="514"/>
    </row>
    <row r="32" spans="1:15" ht="15" customHeight="1">
      <c r="A32" s="343">
        <v>24</v>
      </c>
      <c r="B32" s="146" t="s">
        <v>913</v>
      </c>
      <c r="C32" s="514">
        <v>1</v>
      </c>
      <c r="D32" s="515" t="s">
        <v>1033</v>
      </c>
      <c r="E32" s="514">
        <v>133</v>
      </c>
      <c r="F32" s="514">
        <v>33618</v>
      </c>
      <c r="G32" s="518" t="s">
        <v>1048</v>
      </c>
      <c r="H32" s="514"/>
      <c r="I32" s="514"/>
      <c r="J32" s="514"/>
      <c r="K32" s="514"/>
      <c r="L32" s="514"/>
      <c r="M32" s="514"/>
      <c r="N32" s="514"/>
      <c r="O32" s="514"/>
    </row>
    <row r="33" spans="1:15" ht="15" customHeight="1">
      <c r="A33" s="343">
        <v>25</v>
      </c>
      <c r="B33" s="146" t="s">
        <v>914</v>
      </c>
      <c r="C33" s="514"/>
      <c r="D33" s="516"/>
      <c r="E33" s="514"/>
      <c r="F33" s="514"/>
      <c r="G33" s="514"/>
      <c r="H33" s="514"/>
      <c r="I33" s="514"/>
      <c r="J33" s="514"/>
      <c r="K33" s="514"/>
      <c r="L33" s="514"/>
      <c r="M33" s="514"/>
      <c r="N33" s="514"/>
      <c r="O33" s="514"/>
    </row>
    <row r="34" spans="1:15" ht="15" customHeight="1">
      <c r="A34" s="343">
        <v>26</v>
      </c>
      <c r="B34" s="146" t="s">
        <v>915</v>
      </c>
      <c r="C34" s="514"/>
      <c r="D34" s="515"/>
      <c r="E34" s="514"/>
      <c r="F34" s="514"/>
      <c r="G34" s="514"/>
      <c r="H34" s="514"/>
      <c r="I34" s="514"/>
      <c r="J34" s="514"/>
      <c r="K34" s="514"/>
      <c r="L34" s="514"/>
      <c r="M34" s="514"/>
      <c r="N34" s="514"/>
      <c r="O34" s="514"/>
    </row>
    <row r="35" spans="1:15" ht="15" customHeight="1">
      <c r="A35" s="343">
        <v>27</v>
      </c>
      <c r="B35" s="146" t="s">
        <v>916</v>
      </c>
      <c r="C35" s="514">
        <v>1</v>
      </c>
      <c r="D35" s="515" t="s">
        <v>1033</v>
      </c>
      <c r="E35" s="514">
        <v>78</v>
      </c>
      <c r="F35" s="514">
        <v>31661</v>
      </c>
      <c r="G35" s="518" t="s">
        <v>1046</v>
      </c>
      <c r="H35" s="514"/>
      <c r="I35" s="514"/>
      <c r="J35" s="514"/>
      <c r="K35" s="514"/>
      <c r="L35" s="514"/>
      <c r="M35" s="514"/>
      <c r="N35" s="514"/>
      <c r="O35" s="514"/>
    </row>
    <row r="36" spans="1:15" ht="15" customHeight="1">
      <c r="A36" s="343">
        <v>28</v>
      </c>
      <c r="B36" s="146" t="s">
        <v>917</v>
      </c>
      <c r="C36" s="514">
        <v>1</v>
      </c>
      <c r="D36" s="515" t="s">
        <v>1040</v>
      </c>
      <c r="E36" s="514">
        <v>189</v>
      </c>
      <c r="F36" s="514">
        <v>57116</v>
      </c>
      <c r="G36" s="518" t="s">
        <v>1056</v>
      </c>
      <c r="H36" s="514"/>
      <c r="I36" s="514"/>
      <c r="J36" s="514"/>
      <c r="K36" s="514"/>
      <c r="L36" s="514"/>
      <c r="M36" s="514"/>
      <c r="N36" s="514"/>
      <c r="O36" s="514"/>
    </row>
    <row r="37" spans="1:15" ht="15" customHeight="1">
      <c r="A37" s="335">
        <v>29</v>
      </c>
      <c r="B37" s="330" t="s">
        <v>918</v>
      </c>
      <c r="C37" s="514"/>
      <c r="D37" s="515"/>
      <c r="E37" s="514"/>
      <c r="F37" s="514"/>
      <c r="G37" s="514"/>
      <c r="H37" s="514"/>
      <c r="I37" s="514"/>
      <c r="J37" s="514"/>
      <c r="K37" s="514"/>
      <c r="L37" s="514"/>
      <c r="M37" s="514"/>
      <c r="N37" s="514"/>
      <c r="O37" s="514"/>
    </row>
    <row r="38" spans="1:15" ht="15" customHeight="1">
      <c r="A38" s="335">
        <v>30</v>
      </c>
      <c r="B38" s="330" t="s">
        <v>919</v>
      </c>
      <c r="C38" s="514"/>
      <c r="D38" s="515"/>
      <c r="E38" s="514"/>
      <c r="F38" s="514"/>
      <c r="G38" s="514"/>
      <c r="H38" s="514"/>
      <c r="I38" s="514"/>
      <c r="J38" s="514"/>
      <c r="K38" s="514"/>
      <c r="L38" s="514"/>
      <c r="M38" s="514"/>
      <c r="N38" s="514"/>
      <c r="O38" s="514"/>
    </row>
    <row r="39" spans="1:15" ht="15" customHeight="1">
      <c r="A39" s="335">
        <v>31</v>
      </c>
      <c r="B39" s="330" t="s">
        <v>920</v>
      </c>
      <c r="C39" s="514"/>
      <c r="D39" s="515"/>
      <c r="E39" s="514"/>
      <c r="F39" s="514"/>
      <c r="G39" s="514"/>
      <c r="H39" s="514"/>
      <c r="I39" s="514"/>
      <c r="J39" s="514"/>
      <c r="K39" s="514"/>
      <c r="L39" s="514"/>
      <c r="M39" s="514"/>
      <c r="N39" s="514"/>
      <c r="O39" s="514"/>
    </row>
    <row r="40" spans="1:15" ht="15" customHeight="1">
      <c r="A40" s="335">
        <v>32</v>
      </c>
      <c r="B40" s="330" t="s">
        <v>921</v>
      </c>
      <c r="C40" s="514"/>
      <c r="D40" s="515"/>
      <c r="E40" s="514"/>
      <c r="F40" s="514"/>
      <c r="G40" s="514"/>
      <c r="H40" s="514"/>
      <c r="I40" s="514"/>
      <c r="J40" s="514"/>
      <c r="K40" s="514"/>
      <c r="L40" s="514"/>
      <c r="M40" s="514"/>
      <c r="N40" s="514"/>
      <c r="O40" s="514"/>
    </row>
    <row r="41" spans="1:15" ht="15" customHeight="1">
      <c r="A41" s="335">
        <v>33</v>
      </c>
      <c r="B41" s="330" t="s">
        <v>922</v>
      </c>
      <c r="C41" s="514">
        <v>1</v>
      </c>
      <c r="D41" s="515" t="s">
        <v>1035</v>
      </c>
      <c r="E41" s="514">
        <v>116</v>
      </c>
      <c r="F41" s="514">
        <v>29608</v>
      </c>
      <c r="G41" s="518" t="s">
        <v>1057</v>
      </c>
      <c r="H41" s="514"/>
      <c r="I41" s="514"/>
      <c r="J41" s="514"/>
      <c r="K41" s="514"/>
      <c r="L41" s="514"/>
      <c r="M41" s="514"/>
      <c r="N41" s="514"/>
      <c r="O41" s="514"/>
    </row>
    <row r="42" spans="1:15" ht="15" customHeight="1">
      <c r="A42" s="335">
        <v>34</v>
      </c>
      <c r="B42" s="330" t="s">
        <v>923</v>
      </c>
      <c r="C42" s="514"/>
      <c r="D42" s="515"/>
      <c r="E42" s="514"/>
      <c r="F42" s="514"/>
      <c r="G42" s="514"/>
      <c r="H42" s="514"/>
      <c r="I42" s="514"/>
      <c r="J42" s="514"/>
      <c r="K42" s="514"/>
      <c r="L42" s="514"/>
      <c r="M42" s="514"/>
      <c r="N42" s="514"/>
      <c r="O42" s="514"/>
    </row>
    <row r="43" spans="1:15" ht="15" customHeight="1">
      <c r="A43" s="335">
        <v>35</v>
      </c>
      <c r="B43" s="330" t="s">
        <v>924</v>
      </c>
      <c r="C43" s="514">
        <v>1</v>
      </c>
      <c r="D43" s="515" t="s">
        <v>1031</v>
      </c>
      <c r="E43" s="514">
        <v>125</v>
      </c>
      <c r="F43" s="514">
        <v>53347</v>
      </c>
      <c r="G43" s="514" t="s">
        <v>1044</v>
      </c>
      <c r="H43" s="514"/>
      <c r="I43" s="514"/>
      <c r="J43" s="514"/>
      <c r="K43" s="514"/>
      <c r="L43" s="514"/>
      <c r="M43" s="514"/>
      <c r="N43" s="514"/>
      <c r="O43" s="514"/>
    </row>
    <row r="44" spans="1:15" ht="15" customHeight="1">
      <c r="A44" s="335">
        <v>36</v>
      </c>
      <c r="B44" s="330" t="s">
        <v>925</v>
      </c>
      <c r="C44" s="514"/>
      <c r="D44" s="515"/>
      <c r="E44" s="514"/>
      <c r="F44" s="514"/>
      <c r="G44" s="514"/>
      <c r="H44" s="514"/>
      <c r="I44" s="514"/>
      <c r="J44" s="514"/>
      <c r="K44" s="514"/>
      <c r="L44" s="514"/>
      <c r="M44" s="514"/>
      <c r="N44" s="514"/>
      <c r="O44" s="514"/>
    </row>
    <row r="45" spans="1:15" ht="15" customHeight="1">
      <c r="A45" s="335">
        <v>37</v>
      </c>
      <c r="B45" s="330" t="s">
        <v>926</v>
      </c>
      <c r="C45" s="514"/>
      <c r="D45" s="515"/>
      <c r="E45" s="514"/>
      <c r="F45" s="514"/>
      <c r="G45" s="514"/>
      <c r="H45" s="514"/>
      <c r="I45" s="514"/>
      <c r="J45" s="514"/>
      <c r="K45" s="514"/>
      <c r="L45" s="514"/>
      <c r="M45" s="514"/>
      <c r="N45" s="514"/>
      <c r="O45" s="514"/>
    </row>
    <row r="46" spans="1:15" ht="15" customHeight="1">
      <c r="A46" s="335">
        <v>38</v>
      </c>
      <c r="B46" s="330" t="s">
        <v>927</v>
      </c>
      <c r="C46" s="514"/>
      <c r="D46" s="515"/>
      <c r="E46" s="514"/>
      <c r="F46" s="514"/>
      <c r="G46" s="514"/>
      <c r="H46" s="514"/>
      <c r="I46" s="514"/>
      <c r="J46" s="514"/>
      <c r="K46" s="514"/>
      <c r="L46" s="514"/>
      <c r="M46" s="514"/>
      <c r="N46" s="514"/>
      <c r="O46" s="514"/>
    </row>
    <row r="47" spans="1:15" ht="15" customHeight="1">
      <c r="A47" s="761" t="s">
        <v>14</v>
      </c>
      <c r="B47" s="762"/>
      <c r="C47" s="443">
        <f>SUM(C9:C46)</f>
        <v>15</v>
      </c>
      <c r="D47" s="517"/>
      <c r="E47" s="443">
        <f>SUM(E9:E46)</f>
        <v>3755</v>
      </c>
      <c r="F47" s="443">
        <f>SUM(F9:F46)</f>
        <v>1033171</v>
      </c>
      <c r="G47" s="443"/>
      <c r="H47" s="443"/>
      <c r="I47" s="443"/>
      <c r="J47" s="443"/>
      <c r="K47" s="443"/>
      <c r="L47" s="443"/>
      <c r="M47" s="443"/>
      <c r="N47" s="443"/>
      <c r="O47" s="443"/>
    </row>
    <row r="52" spans="12:14">
      <c r="L52" s="719" t="s">
        <v>885</v>
      </c>
      <c r="M52" s="719"/>
      <c r="N52" s="719"/>
    </row>
    <row r="53" spans="12:14">
      <c r="L53" s="719"/>
      <c r="M53" s="719"/>
      <c r="N53" s="719"/>
    </row>
    <row r="54" spans="12:14">
      <c r="L54" s="719"/>
      <c r="M54" s="719"/>
      <c r="N54" s="719"/>
    </row>
    <row r="55" spans="12:14">
      <c r="L55" s="719"/>
      <c r="M55" s="719"/>
      <c r="N55" s="719"/>
    </row>
    <row r="56" spans="12:14">
      <c r="L56" s="719"/>
      <c r="M56" s="719"/>
      <c r="N56" s="719"/>
    </row>
  </sheetData>
  <mergeCells count="17">
    <mergeCell ref="L52:N56"/>
    <mergeCell ref="A47:B47"/>
    <mergeCell ref="G6:G7"/>
    <mergeCell ref="A1:N1"/>
    <mergeCell ref="A2:O2"/>
    <mergeCell ref="M5:O5"/>
    <mergeCell ref="A6:A7"/>
    <mergeCell ref="B6:B7"/>
    <mergeCell ref="C6:C7"/>
    <mergeCell ref="D6:D7"/>
    <mergeCell ref="E6:E7"/>
    <mergeCell ref="A4:O4"/>
    <mergeCell ref="F6:F7"/>
    <mergeCell ref="H6:I6"/>
    <mergeCell ref="J6:K6"/>
    <mergeCell ref="L6:M6"/>
    <mergeCell ref="N6:O6"/>
  </mergeCells>
  <printOptions horizontalCentered="1"/>
  <pageMargins left="0.70866141732283472" right="0.70866141732283472" top="0.23622047244094491" bottom="0" header="0.31496062992125984" footer="0.31496062992125984"/>
  <pageSetup paperSize="9" scale="88" orientation="landscape" r:id="rId1"/>
</worksheet>
</file>

<file path=xl/worksheets/sheet51.xml><?xml version="1.0" encoding="utf-8"?>
<worksheet xmlns="http://schemas.openxmlformats.org/spreadsheetml/2006/main" xmlns:r="http://schemas.openxmlformats.org/officeDocument/2006/relationships">
  <sheetPr codeName="Sheet51">
    <pageSetUpPr fitToPage="1"/>
  </sheetPr>
  <dimension ref="A1:P59"/>
  <sheetViews>
    <sheetView topLeftCell="A28" zoomScaleSheetLayoutView="90" workbookViewId="0">
      <selection activeCell="T27" sqref="T27"/>
    </sheetView>
  </sheetViews>
  <sheetFormatPr defaultColWidth="9.140625" defaultRowHeight="12.75"/>
  <cols>
    <col min="1" max="1" width="8.5703125" style="196" customWidth="1"/>
    <col min="2" max="2" width="16.42578125" style="196" customWidth="1"/>
    <col min="3" max="3" width="12" style="196" customWidth="1"/>
    <col min="4" max="4" width="15.140625" style="196" customWidth="1"/>
    <col min="5" max="5" width="8.7109375" style="196" customWidth="1"/>
    <col min="6" max="6" width="7.28515625" style="196" customWidth="1"/>
    <col min="7" max="7" width="7.42578125" style="196" customWidth="1"/>
    <col min="8" max="8" width="6.28515625" style="196" customWidth="1"/>
    <col min="9" max="9" width="6.5703125" style="196" customWidth="1"/>
    <col min="10" max="10" width="6.7109375" style="196" customWidth="1"/>
    <col min="11" max="11" width="7.140625" style="196" customWidth="1"/>
    <col min="12" max="12" width="8.140625" style="196" customWidth="1"/>
    <col min="13" max="13" width="9.28515625" style="196" customWidth="1"/>
    <col min="14" max="14" width="8.85546875" style="196" customWidth="1"/>
    <col min="15" max="15" width="9.7109375" style="196" customWidth="1"/>
    <col min="16" max="16" width="10" style="196" customWidth="1"/>
    <col min="17" max="16384" width="9.140625" style="196"/>
  </cols>
  <sheetData>
    <row r="1" spans="1:16">
      <c r="H1" s="918"/>
      <c r="I1" s="918"/>
      <c r="L1" s="198" t="s">
        <v>517</v>
      </c>
    </row>
    <row r="2" spans="1:16">
      <c r="A2" s="918" t="s">
        <v>469</v>
      </c>
      <c r="B2" s="918"/>
      <c r="C2" s="918"/>
      <c r="D2" s="918"/>
      <c r="E2" s="918"/>
      <c r="F2" s="918"/>
      <c r="G2" s="918"/>
      <c r="H2" s="918"/>
      <c r="I2" s="918"/>
      <c r="J2" s="918"/>
      <c r="K2" s="918"/>
      <c r="L2" s="918"/>
      <c r="M2" s="918"/>
      <c r="N2" s="918"/>
      <c r="O2" s="918"/>
      <c r="P2" s="918"/>
    </row>
    <row r="3" spans="1:16" s="199" customFormat="1" ht="15.75">
      <c r="A3" s="921" t="s">
        <v>738</v>
      </c>
      <c r="B3" s="921"/>
      <c r="C3" s="921"/>
      <c r="D3" s="921"/>
      <c r="E3" s="921"/>
      <c r="F3" s="921"/>
      <c r="G3" s="921"/>
      <c r="H3" s="921"/>
      <c r="I3" s="921"/>
      <c r="J3" s="921"/>
      <c r="K3" s="921"/>
      <c r="L3" s="921"/>
      <c r="M3" s="921"/>
      <c r="N3" s="921"/>
      <c r="O3" s="921"/>
      <c r="P3" s="921"/>
    </row>
    <row r="4" spans="1:16" s="199" customFormat="1" ht="20.25" customHeight="1">
      <c r="A4" s="921" t="s">
        <v>855</v>
      </c>
      <c r="B4" s="921"/>
      <c r="C4" s="921"/>
      <c r="D4" s="921"/>
      <c r="E4" s="921"/>
      <c r="F4" s="921"/>
      <c r="G4" s="921"/>
      <c r="H4" s="921"/>
      <c r="I4" s="921"/>
      <c r="J4" s="921"/>
      <c r="K4" s="921"/>
      <c r="L4" s="921"/>
      <c r="M4" s="921"/>
      <c r="N4" s="921"/>
      <c r="O4" s="921"/>
      <c r="P4" s="921"/>
    </row>
    <row r="6" spans="1:16">
      <c r="A6" s="200" t="s">
        <v>928</v>
      </c>
      <c r="B6" s="201"/>
      <c r="C6" s="202"/>
      <c r="D6" s="202"/>
      <c r="E6" s="202"/>
      <c r="F6" s="202"/>
      <c r="G6" s="202"/>
      <c r="H6" s="202"/>
      <c r="I6" s="202"/>
      <c r="J6" s="202"/>
    </row>
    <row r="8" spans="1:16" s="203" customFormat="1" ht="15" customHeight="1">
      <c r="A8" s="196"/>
      <c r="B8" s="196"/>
      <c r="C8" s="196"/>
      <c r="D8" s="196"/>
      <c r="E8" s="196"/>
      <c r="F8" s="196"/>
      <c r="G8" s="196"/>
      <c r="H8" s="196"/>
      <c r="I8" s="196"/>
      <c r="J8" s="196"/>
      <c r="K8" s="776" t="s">
        <v>1132</v>
      </c>
      <c r="L8" s="776"/>
      <c r="M8" s="776"/>
      <c r="N8" s="776"/>
      <c r="O8" s="776"/>
      <c r="P8" s="776"/>
    </row>
    <row r="9" spans="1:16" s="203" customFormat="1" ht="20.25" customHeight="1">
      <c r="A9" s="856" t="s">
        <v>2</v>
      </c>
      <c r="B9" s="856" t="s">
        <v>3</v>
      </c>
      <c r="C9" s="876" t="s">
        <v>259</v>
      </c>
      <c r="D9" s="876" t="s">
        <v>260</v>
      </c>
      <c r="E9" s="920" t="s">
        <v>261</v>
      </c>
      <c r="F9" s="920"/>
      <c r="G9" s="920"/>
      <c r="H9" s="920"/>
      <c r="I9" s="920"/>
      <c r="J9" s="920"/>
      <c r="K9" s="920"/>
      <c r="L9" s="920"/>
      <c r="M9" s="920"/>
      <c r="N9" s="920"/>
      <c r="O9" s="920"/>
      <c r="P9" s="920"/>
    </row>
    <row r="10" spans="1:16" s="203" customFormat="1" ht="35.25" customHeight="1">
      <c r="A10" s="919"/>
      <c r="B10" s="919"/>
      <c r="C10" s="877"/>
      <c r="D10" s="877"/>
      <c r="E10" s="271" t="s">
        <v>816</v>
      </c>
      <c r="F10" s="271" t="s">
        <v>262</v>
      </c>
      <c r="G10" s="271" t="s">
        <v>263</v>
      </c>
      <c r="H10" s="271" t="s">
        <v>264</v>
      </c>
      <c r="I10" s="271" t="s">
        <v>265</v>
      </c>
      <c r="J10" s="271" t="s">
        <v>266</v>
      </c>
      <c r="K10" s="271" t="s">
        <v>267</v>
      </c>
      <c r="L10" s="271" t="s">
        <v>268</v>
      </c>
      <c r="M10" s="271" t="s">
        <v>817</v>
      </c>
      <c r="N10" s="211" t="s">
        <v>818</v>
      </c>
      <c r="O10" s="211" t="s">
        <v>819</v>
      </c>
      <c r="P10" s="211" t="s">
        <v>820</v>
      </c>
    </row>
    <row r="11" spans="1:16" s="203" customFormat="1" ht="12.75" customHeight="1">
      <c r="A11" s="204">
        <v>1</v>
      </c>
      <c r="B11" s="204">
        <v>2</v>
      </c>
      <c r="C11" s="204">
        <v>3</v>
      </c>
      <c r="D11" s="204">
        <v>4</v>
      </c>
      <c r="E11" s="204">
        <v>5</v>
      </c>
      <c r="F11" s="204">
        <v>6</v>
      </c>
      <c r="G11" s="204">
        <v>7</v>
      </c>
      <c r="H11" s="204">
        <v>8</v>
      </c>
      <c r="I11" s="204">
        <v>9</v>
      </c>
      <c r="J11" s="204">
        <v>10</v>
      </c>
      <c r="K11" s="204">
        <v>11</v>
      </c>
      <c r="L11" s="204">
        <v>12</v>
      </c>
      <c r="M11" s="204">
        <v>13</v>
      </c>
      <c r="N11" s="204">
        <v>14</v>
      </c>
      <c r="O11" s="204">
        <v>15</v>
      </c>
      <c r="P11" s="204">
        <v>16</v>
      </c>
    </row>
    <row r="12" spans="1:16" s="203" customFormat="1" ht="12.75" customHeight="1">
      <c r="A12" s="343">
        <v>1</v>
      </c>
      <c r="B12" s="146" t="s">
        <v>1058</v>
      </c>
      <c r="C12" s="373">
        <v>1834</v>
      </c>
      <c r="D12" s="373">
        <v>1834</v>
      </c>
      <c r="E12" s="542">
        <v>1834</v>
      </c>
      <c r="F12" s="542">
        <v>1834</v>
      </c>
      <c r="G12" s="542">
        <v>1834</v>
      </c>
      <c r="H12" s="542">
        <v>1834</v>
      </c>
      <c r="I12" s="542">
        <v>1834</v>
      </c>
      <c r="J12" s="542">
        <v>1834</v>
      </c>
      <c r="K12" s="542">
        <v>1834</v>
      </c>
      <c r="L12" s="542">
        <v>1834</v>
      </c>
      <c r="M12" s="542">
        <v>1834</v>
      </c>
      <c r="N12" s="542">
        <v>1834</v>
      </c>
      <c r="O12" s="542">
        <v>1834</v>
      </c>
      <c r="P12" s="542">
        <v>1834</v>
      </c>
    </row>
    <row r="13" spans="1:16" s="203" customFormat="1" ht="12.75" customHeight="1">
      <c r="A13" s="343">
        <v>2</v>
      </c>
      <c r="B13" s="146" t="s">
        <v>1059</v>
      </c>
      <c r="C13" s="373">
        <v>487</v>
      </c>
      <c r="D13" s="373">
        <v>487</v>
      </c>
      <c r="E13" s="542">
        <v>487</v>
      </c>
      <c r="F13" s="542">
        <v>487</v>
      </c>
      <c r="G13" s="542">
        <v>487</v>
      </c>
      <c r="H13" s="542">
        <v>487</v>
      </c>
      <c r="I13" s="542">
        <v>487</v>
      </c>
      <c r="J13" s="542">
        <v>487</v>
      </c>
      <c r="K13" s="542">
        <v>487</v>
      </c>
      <c r="L13" s="542">
        <v>487</v>
      </c>
      <c r="M13" s="542">
        <v>487</v>
      </c>
      <c r="N13" s="542">
        <v>483</v>
      </c>
      <c r="O13" s="542">
        <v>483</v>
      </c>
      <c r="P13" s="542">
        <v>483</v>
      </c>
    </row>
    <row r="14" spans="1:16" s="203" customFormat="1" ht="12.75" customHeight="1">
      <c r="A14" s="343">
        <v>3</v>
      </c>
      <c r="B14" s="146" t="s">
        <v>1060</v>
      </c>
      <c r="C14" s="373">
        <v>1897</v>
      </c>
      <c r="D14" s="373">
        <v>1897</v>
      </c>
      <c r="E14" s="542">
        <v>1897</v>
      </c>
      <c r="F14" s="542">
        <v>1897</v>
      </c>
      <c r="G14" s="542">
        <v>1897</v>
      </c>
      <c r="H14" s="542">
        <v>1897</v>
      </c>
      <c r="I14" s="542">
        <v>1897</v>
      </c>
      <c r="J14" s="542">
        <v>1897</v>
      </c>
      <c r="K14" s="542">
        <v>1897</v>
      </c>
      <c r="L14" s="542">
        <v>1897</v>
      </c>
      <c r="M14" s="542">
        <v>1897</v>
      </c>
      <c r="N14" s="542">
        <v>1897</v>
      </c>
      <c r="O14" s="542">
        <v>1897</v>
      </c>
      <c r="P14" s="542">
        <v>1897</v>
      </c>
    </row>
    <row r="15" spans="1:16" s="203" customFormat="1" ht="12.75" customHeight="1">
      <c r="A15" s="343">
        <v>4</v>
      </c>
      <c r="B15" s="146" t="s">
        <v>1061</v>
      </c>
      <c r="C15" s="373">
        <v>1936</v>
      </c>
      <c r="D15" s="373">
        <v>1936</v>
      </c>
      <c r="E15" s="542">
        <v>1936</v>
      </c>
      <c r="F15" s="542">
        <v>1936</v>
      </c>
      <c r="G15" s="542">
        <v>1936</v>
      </c>
      <c r="H15" s="542">
        <v>1936</v>
      </c>
      <c r="I15" s="542">
        <v>1936</v>
      </c>
      <c r="J15" s="542">
        <v>1936</v>
      </c>
      <c r="K15" s="542">
        <v>1936</v>
      </c>
      <c r="L15" s="542">
        <v>1936</v>
      </c>
      <c r="M15" s="542">
        <v>1935</v>
      </c>
      <c r="N15" s="542">
        <v>1935</v>
      </c>
      <c r="O15" s="542">
        <v>1935</v>
      </c>
      <c r="P15" s="542">
        <v>1935</v>
      </c>
    </row>
    <row r="16" spans="1:16" s="203" customFormat="1" ht="12.75" customHeight="1">
      <c r="A16" s="343">
        <v>5</v>
      </c>
      <c r="B16" s="146" t="s">
        <v>1062</v>
      </c>
      <c r="C16" s="373">
        <v>1500</v>
      </c>
      <c r="D16" s="373">
        <v>1500</v>
      </c>
      <c r="E16" s="542">
        <v>1500</v>
      </c>
      <c r="F16" s="542">
        <v>1500</v>
      </c>
      <c r="G16" s="542">
        <v>1500</v>
      </c>
      <c r="H16" s="542">
        <v>1500</v>
      </c>
      <c r="I16" s="542">
        <v>1500</v>
      </c>
      <c r="J16" s="542">
        <v>1500</v>
      </c>
      <c r="K16" s="542">
        <v>1500</v>
      </c>
      <c r="L16" s="542">
        <v>1500</v>
      </c>
      <c r="M16" s="542">
        <v>1500</v>
      </c>
      <c r="N16" s="542">
        <v>1500</v>
      </c>
      <c r="O16" s="542">
        <v>1497</v>
      </c>
      <c r="P16" s="542">
        <v>1497</v>
      </c>
    </row>
    <row r="17" spans="1:16" s="203" customFormat="1" ht="12.75" customHeight="1">
      <c r="A17" s="343">
        <v>6</v>
      </c>
      <c r="B17" s="146" t="s">
        <v>1063</v>
      </c>
      <c r="C17" s="373">
        <v>1845</v>
      </c>
      <c r="D17" s="373">
        <v>1845</v>
      </c>
      <c r="E17" s="542">
        <v>1845</v>
      </c>
      <c r="F17" s="542">
        <v>1845</v>
      </c>
      <c r="G17" s="542">
        <v>1845</v>
      </c>
      <c r="H17" s="542">
        <v>1845</v>
      </c>
      <c r="I17" s="542">
        <v>1845</v>
      </c>
      <c r="J17" s="542">
        <v>1845</v>
      </c>
      <c r="K17" s="542">
        <v>1845</v>
      </c>
      <c r="L17" s="542">
        <v>1845</v>
      </c>
      <c r="M17" s="542">
        <v>1845</v>
      </c>
      <c r="N17" s="542">
        <v>1845</v>
      </c>
      <c r="O17" s="542">
        <v>1845</v>
      </c>
      <c r="P17" s="542">
        <v>1845</v>
      </c>
    </row>
    <row r="18" spans="1:16" s="203" customFormat="1" ht="12.75" customHeight="1">
      <c r="A18" s="343">
        <v>7</v>
      </c>
      <c r="B18" s="146" t="s">
        <v>1064</v>
      </c>
      <c r="C18" s="373">
        <v>1895</v>
      </c>
      <c r="D18" s="373">
        <v>1895</v>
      </c>
      <c r="E18" s="542">
        <v>1895</v>
      </c>
      <c r="F18" s="542">
        <v>1895</v>
      </c>
      <c r="G18" s="542">
        <v>1895</v>
      </c>
      <c r="H18" s="542">
        <v>1895</v>
      </c>
      <c r="I18" s="542">
        <v>1895</v>
      </c>
      <c r="J18" s="542">
        <v>1895</v>
      </c>
      <c r="K18" s="542">
        <v>1895</v>
      </c>
      <c r="L18" s="542">
        <v>1895</v>
      </c>
      <c r="M18" s="542">
        <v>1895</v>
      </c>
      <c r="N18" s="542">
        <v>1895</v>
      </c>
      <c r="O18" s="542">
        <v>1895</v>
      </c>
      <c r="P18" s="542">
        <v>1895</v>
      </c>
    </row>
    <row r="19" spans="1:16" s="203" customFormat="1" ht="12.75" customHeight="1">
      <c r="A19" s="343">
        <v>8</v>
      </c>
      <c r="B19" s="146" t="s">
        <v>1065</v>
      </c>
      <c r="C19" s="373">
        <v>1198</v>
      </c>
      <c r="D19" s="373">
        <v>1198</v>
      </c>
      <c r="E19" s="542">
        <v>1198</v>
      </c>
      <c r="F19" s="542">
        <v>1198</v>
      </c>
      <c r="G19" s="542">
        <v>1198</v>
      </c>
      <c r="H19" s="542">
        <v>1198</v>
      </c>
      <c r="I19" s="542">
        <v>1198</v>
      </c>
      <c r="J19" s="542">
        <v>1198</v>
      </c>
      <c r="K19" s="542">
        <v>1198</v>
      </c>
      <c r="L19" s="542">
        <v>1198</v>
      </c>
      <c r="M19" s="542">
        <v>1198</v>
      </c>
      <c r="N19" s="542">
        <v>1198</v>
      </c>
      <c r="O19" s="542">
        <v>1194</v>
      </c>
      <c r="P19" s="542">
        <v>1194</v>
      </c>
    </row>
    <row r="20" spans="1:16" s="203" customFormat="1" ht="12.75" customHeight="1">
      <c r="A20" s="343">
        <v>9</v>
      </c>
      <c r="B20" s="146" t="s">
        <v>1066</v>
      </c>
      <c r="C20" s="373">
        <v>2409</v>
      </c>
      <c r="D20" s="373">
        <v>2409</v>
      </c>
      <c r="E20" s="542">
        <v>2409</v>
      </c>
      <c r="F20" s="542">
        <v>2409</v>
      </c>
      <c r="G20" s="542">
        <v>2409</v>
      </c>
      <c r="H20" s="542">
        <v>2409</v>
      </c>
      <c r="I20" s="542">
        <v>2409</v>
      </c>
      <c r="J20" s="542">
        <v>2409</v>
      </c>
      <c r="K20" s="542">
        <v>2409</v>
      </c>
      <c r="L20" s="542">
        <v>2409</v>
      </c>
      <c r="M20" s="542">
        <v>2409</v>
      </c>
      <c r="N20" s="542">
        <v>2409</v>
      </c>
      <c r="O20" s="542">
        <v>2409</v>
      </c>
      <c r="P20" s="542">
        <v>2409</v>
      </c>
    </row>
    <row r="21" spans="1:16" s="203" customFormat="1" ht="12.75" customHeight="1">
      <c r="A21" s="343">
        <v>10</v>
      </c>
      <c r="B21" s="146" t="s">
        <v>1067</v>
      </c>
      <c r="C21" s="373">
        <v>3275</v>
      </c>
      <c r="D21" s="373">
        <v>3275</v>
      </c>
      <c r="E21" s="542">
        <v>3275</v>
      </c>
      <c r="F21" s="542">
        <v>3275</v>
      </c>
      <c r="G21" s="542">
        <v>3275</v>
      </c>
      <c r="H21" s="542">
        <v>3275</v>
      </c>
      <c r="I21" s="542">
        <v>3275</v>
      </c>
      <c r="J21" s="542">
        <v>3275</v>
      </c>
      <c r="K21" s="542">
        <v>3275</v>
      </c>
      <c r="L21" s="542">
        <v>3275</v>
      </c>
      <c r="M21" s="542">
        <v>3275</v>
      </c>
      <c r="N21" s="542">
        <v>3275</v>
      </c>
      <c r="O21" s="542">
        <v>3269</v>
      </c>
      <c r="P21" s="542">
        <v>3269</v>
      </c>
    </row>
    <row r="22" spans="1:16" s="203" customFormat="1" ht="12.75" customHeight="1">
      <c r="A22" s="343">
        <v>11</v>
      </c>
      <c r="B22" s="146" t="s">
        <v>1068</v>
      </c>
      <c r="C22" s="373">
        <v>1687</v>
      </c>
      <c r="D22" s="373">
        <v>1687</v>
      </c>
      <c r="E22" s="542">
        <v>1687</v>
      </c>
      <c r="F22" s="542">
        <v>1687</v>
      </c>
      <c r="G22" s="542">
        <v>1687</v>
      </c>
      <c r="H22" s="542">
        <v>1687</v>
      </c>
      <c r="I22" s="542">
        <v>1687</v>
      </c>
      <c r="J22" s="542">
        <v>1687</v>
      </c>
      <c r="K22" s="542">
        <v>1682</v>
      </c>
      <c r="L22" s="542">
        <v>1682</v>
      </c>
      <c r="M22" s="542">
        <v>1682</v>
      </c>
      <c r="N22" s="542">
        <v>1682</v>
      </c>
      <c r="O22" s="542">
        <v>1682</v>
      </c>
      <c r="P22" s="542">
        <v>1682</v>
      </c>
    </row>
    <row r="23" spans="1:16" s="203" customFormat="1" ht="12.75" customHeight="1">
      <c r="A23" s="343">
        <v>12</v>
      </c>
      <c r="B23" s="146" t="s">
        <v>1069</v>
      </c>
      <c r="C23" s="373">
        <v>1697</v>
      </c>
      <c r="D23" s="373">
        <v>1697</v>
      </c>
      <c r="E23" s="542">
        <v>1697</v>
      </c>
      <c r="F23" s="542">
        <v>1697</v>
      </c>
      <c r="G23" s="542">
        <v>1697</v>
      </c>
      <c r="H23" s="542">
        <v>1697</v>
      </c>
      <c r="I23" s="542">
        <v>1697</v>
      </c>
      <c r="J23" s="542">
        <v>1697</v>
      </c>
      <c r="K23" s="542">
        <v>1697</v>
      </c>
      <c r="L23" s="542">
        <v>1697</v>
      </c>
      <c r="M23" s="542">
        <v>1697</v>
      </c>
      <c r="N23" s="542">
        <v>1697</v>
      </c>
      <c r="O23" s="542">
        <v>1697</v>
      </c>
      <c r="P23" s="542">
        <v>1697</v>
      </c>
    </row>
    <row r="24" spans="1:16" s="203" customFormat="1" ht="12.75" customHeight="1">
      <c r="A24" s="343">
        <v>13</v>
      </c>
      <c r="B24" s="146" t="s">
        <v>1070</v>
      </c>
      <c r="C24" s="373">
        <v>887</v>
      </c>
      <c r="D24" s="373">
        <v>887</v>
      </c>
      <c r="E24" s="542">
        <v>887</v>
      </c>
      <c r="F24" s="542">
        <v>887</v>
      </c>
      <c r="G24" s="542">
        <v>887</v>
      </c>
      <c r="H24" s="542">
        <v>887</v>
      </c>
      <c r="I24" s="542">
        <v>887</v>
      </c>
      <c r="J24" s="542">
        <v>887</v>
      </c>
      <c r="K24" s="542">
        <v>887</v>
      </c>
      <c r="L24" s="542">
        <v>887</v>
      </c>
      <c r="M24" s="542">
        <v>887</v>
      </c>
      <c r="N24" s="542">
        <v>887</v>
      </c>
      <c r="O24" s="542">
        <v>885</v>
      </c>
      <c r="P24" s="542">
        <v>885</v>
      </c>
    </row>
    <row r="25" spans="1:16" s="203" customFormat="1" ht="12.75" customHeight="1">
      <c r="A25" s="343">
        <v>14</v>
      </c>
      <c r="B25" s="146" t="s">
        <v>1071</v>
      </c>
      <c r="C25" s="373">
        <v>1210</v>
      </c>
      <c r="D25" s="373">
        <v>1210</v>
      </c>
      <c r="E25" s="542">
        <v>1208</v>
      </c>
      <c r="F25" s="542">
        <v>1208</v>
      </c>
      <c r="G25" s="542">
        <v>1208</v>
      </c>
      <c r="H25" s="542">
        <v>1208</v>
      </c>
      <c r="I25" s="542">
        <v>1208</v>
      </c>
      <c r="J25" s="542">
        <v>1208</v>
      </c>
      <c r="K25" s="542">
        <v>1203</v>
      </c>
      <c r="L25" s="542">
        <v>1203</v>
      </c>
      <c r="M25" s="542">
        <v>1203</v>
      </c>
      <c r="N25" s="542">
        <v>1203</v>
      </c>
      <c r="O25" s="542">
        <v>1203</v>
      </c>
      <c r="P25" s="542">
        <v>1203</v>
      </c>
    </row>
    <row r="26" spans="1:16" s="203" customFormat="1" ht="12.75" customHeight="1">
      <c r="A26" s="343">
        <v>15</v>
      </c>
      <c r="B26" s="146" t="s">
        <v>1072</v>
      </c>
      <c r="C26" s="373">
        <v>2083</v>
      </c>
      <c r="D26" s="373">
        <v>2083</v>
      </c>
      <c r="E26" s="542">
        <v>2083</v>
      </c>
      <c r="F26" s="542">
        <v>2083</v>
      </c>
      <c r="G26" s="542">
        <v>2083</v>
      </c>
      <c r="H26" s="542">
        <v>2083</v>
      </c>
      <c r="I26" s="542">
        <v>2083</v>
      </c>
      <c r="J26" s="542">
        <v>2083</v>
      </c>
      <c r="K26" s="542">
        <v>2081</v>
      </c>
      <c r="L26" s="542">
        <v>2081</v>
      </c>
      <c r="M26" s="542">
        <v>2081</v>
      </c>
      <c r="N26" s="542">
        <v>2081</v>
      </c>
      <c r="O26" s="542">
        <v>2081</v>
      </c>
      <c r="P26" s="542">
        <v>2081</v>
      </c>
    </row>
    <row r="27" spans="1:16" s="203" customFormat="1" ht="12.75" customHeight="1">
      <c r="A27" s="343">
        <v>16</v>
      </c>
      <c r="B27" s="146" t="s">
        <v>1073</v>
      </c>
      <c r="C27" s="373">
        <v>1061</v>
      </c>
      <c r="D27" s="373">
        <v>1061</v>
      </c>
      <c r="E27" s="542">
        <v>1061</v>
      </c>
      <c r="F27" s="542">
        <v>1061</v>
      </c>
      <c r="G27" s="542">
        <v>1061</v>
      </c>
      <c r="H27" s="542">
        <v>1061</v>
      </c>
      <c r="I27" s="542">
        <v>1061</v>
      </c>
      <c r="J27" s="542">
        <v>1061</v>
      </c>
      <c r="K27" s="542">
        <v>1061</v>
      </c>
      <c r="L27" s="542">
        <v>1061</v>
      </c>
      <c r="M27" s="542">
        <v>1053</v>
      </c>
      <c r="N27" s="542">
        <v>1053</v>
      </c>
      <c r="O27" s="542">
        <v>1053</v>
      </c>
      <c r="P27" s="542">
        <v>1053</v>
      </c>
    </row>
    <row r="28" spans="1:16" s="203" customFormat="1" ht="12.75" customHeight="1">
      <c r="A28" s="343">
        <v>17</v>
      </c>
      <c r="B28" s="146" t="s">
        <v>1074</v>
      </c>
      <c r="C28" s="373">
        <v>1516</v>
      </c>
      <c r="D28" s="373">
        <v>1516</v>
      </c>
      <c r="E28" s="542">
        <v>1516</v>
      </c>
      <c r="F28" s="542">
        <v>1516</v>
      </c>
      <c r="G28" s="542">
        <v>1516</v>
      </c>
      <c r="H28" s="542">
        <v>1516</v>
      </c>
      <c r="I28" s="542">
        <v>1516</v>
      </c>
      <c r="J28" s="542">
        <v>1516</v>
      </c>
      <c r="K28" s="542">
        <v>1516</v>
      </c>
      <c r="L28" s="542">
        <v>1516</v>
      </c>
      <c r="M28" s="542">
        <v>1516</v>
      </c>
      <c r="N28" s="542">
        <v>1516</v>
      </c>
      <c r="O28" s="542">
        <v>1516</v>
      </c>
      <c r="P28" s="542">
        <v>1516</v>
      </c>
    </row>
    <row r="29" spans="1:16" s="203" customFormat="1" ht="12.75" customHeight="1">
      <c r="A29" s="343">
        <v>18</v>
      </c>
      <c r="B29" s="146" t="s">
        <v>1075</v>
      </c>
      <c r="C29" s="373">
        <v>695</v>
      </c>
      <c r="D29" s="373">
        <v>695</v>
      </c>
      <c r="E29" s="542">
        <v>695</v>
      </c>
      <c r="F29" s="542">
        <v>695</v>
      </c>
      <c r="G29" s="542">
        <v>695</v>
      </c>
      <c r="H29" s="542">
        <v>695</v>
      </c>
      <c r="I29" s="542">
        <v>695</v>
      </c>
      <c r="J29" s="542">
        <v>695</v>
      </c>
      <c r="K29" s="542">
        <v>695</v>
      </c>
      <c r="L29" s="542">
        <v>695</v>
      </c>
      <c r="M29" s="542">
        <v>695</v>
      </c>
      <c r="N29" s="542">
        <v>695</v>
      </c>
      <c r="O29" s="542">
        <v>695</v>
      </c>
      <c r="P29" s="542">
        <v>695</v>
      </c>
    </row>
    <row r="30" spans="1:16" s="203" customFormat="1" ht="12.75" customHeight="1">
      <c r="A30" s="343">
        <v>19</v>
      </c>
      <c r="B30" s="146" t="s">
        <v>1076</v>
      </c>
      <c r="C30" s="373">
        <v>1482</v>
      </c>
      <c r="D30" s="373">
        <v>1482</v>
      </c>
      <c r="E30" s="542">
        <v>1482</v>
      </c>
      <c r="F30" s="542">
        <v>1482</v>
      </c>
      <c r="G30" s="542">
        <v>1482</v>
      </c>
      <c r="H30" s="542">
        <v>1482</v>
      </c>
      <c r="I30" s="542">
        <v>1482</v>
      </c>
      <c r="J30" s="542">
        <v>1482</v>
      </c>
      <c r="K30" s="542">
        <v>1482</v>
      </c>
      <c r="L30" s="542">
        <v>1482</v>
      </c>
      <c r="M30" s="542">
        <v>1482</v>
      </c>
      <c r="N30" s="542">
        <v>1482</v>
      </c>
      <c r="O30" s="542">
        <v>1482</v>
      </c>
      <c r="P30" s="542">
        <v>1482</v>
      </c>
    </row>
    <row r="31" spans="1:16" s="203" customFormat="1" ht="12.75" customHeight="1">
      <c r="A31" s="343">
        <v>20</v>
      </c>
      <c r="B31" s="146" t="s">
        <v>1077</v>
      </c>
      <c r="C31" s="373">
        <v>2921</v>
      </c>
      <c r="D31" s="373">
        <v>2921</v>
      </c>
      <c r="E31" s="542">
        <v>2921</v>
      </c>
      <c r="F31" s="542">
        <v>2921</v>
      </c>
      <c r="G31" s="542">
        <v>2921</v>
      </c>
      <c r="H31" s="542">
        <v>2921</v>
      </c>
      <c r="I31" s="542">
        <v>2921</v>
      </c>
      <c r="J31" s="542">
        <v>2921</v>
      </c>
      <c r="K31" s="542">
        <v>2921</v>
      </c>
      <c r="L31" s="542">
        <v>2921</v>
      </c>
      <c r="M31" s="542">
        <v>2921</v>
      </c>
      <c r="N31" s="542">
        <v>2921</v>
      </c>
      <c r="O31" s="542">
        <v>2921</v>
      </c>
      <c r="P31" s="542">
        <v>2921</v>
      </c>
    </row>
    <row r="32" spans="1:16" s="203" customFormat="1" ht="12.75" customHeight="1">
      <c r="A32" s="343">
        <v>21</v>
      </c>
      <c r="B32" s="146" t="s">
        <v>1078</v>
      </c>
      <c r="C32" s="373">
        <v>1077</v>
      </c>
      <c r="D32" s="373">
        <v>1077</v>
      </c>
      <c r="E32" s="542">
        <v>1077</v>
      </c>
      <c r="F32" s="542">
        <v>1077</v>
      </c>
      <c r="G32" s="542">
        <v>1077</v>
      </c>
      <c r="H32" s="542">
        <v>1077</v>
      </c>
      <c r="I32" s="542">
        <v>1077</v>
      </c>
      <c r="J32" s="542">
        <v>1077</v>
      </c>
      <c r="K32" s="542">
        <v>1077</v>
      </c>
      <c r="L32" s="542">
        <v>1077</v>
      </c>
      <c r="M32" s="542">
        <v>1077</v>
      </c>
      <c r="N32" s="542">
        <v>1077</v>
      </c>
      <c r="O32" s="542">
        <v>1077</v>
      </c>
      <c r="P32" s="542">
        <v>1077</v>
      </c>
    </row>
    <row r="33" spans="1:16" s="203" customFormat="1" ht="12.75" customHeight="1">
      <c r="A33" s="343">
        <v>22</v>
      </c>
      <c r="B33" s="146" t="s">
        <v>1079</v>
      </c>
      <c r="C33" s="373">
        <v>3069</v>
      </c>
      <c r="D33" s="373">
        <v>3069</v>
      </c>
      <c r="E33" s="542">
        <v>3069</v>
      </c>
      <c r="F33" s="542">
        <v>3069</v>
      </c>
      <c r="G33" s="542">
        <v>3069</v>
      </c>
      <c r="H33" s="542">
        <v>3069</v>
      </c>
      <c r="I33" s="542">
        <v>3069</v>
      </c>
      <c r="J33" s="542">
        <v>3069</v>
      </c>
      <c r="K33" s="542">
        <v>3069</v>
      </c>
      <c r="L33" s="542">
        <v>3069</v>
      </c>
      <c r="M33" s="542">
        <v>3069</v>
      </c>
      <c r="N33" s="542">
        <v>3069</v>
      </c>
      <c r="O33" s="542">
        <v>3069</v>
      </c>
      <c r="P33" s="542">
        <v>3069</v>
      </c>
    </row>
    <row r="34" spans="1:16" s="203" customFormat="1" ht="12.75" customHeight="1">
      <c r="A34" s="343">
        <v>23</v>
      </c>
      <c r="B34" s="146" t="s">
        <v>1080</v>
      </c>
      <c r="C34" s="373">
        <v>2185</v>
      </c>
      <c r="D34" s="373">
        <v>2185</v>
      </c>
      <c r="E34" s="542">
        <v>2185</v>
      </c>
      <c r="F34" s="542">
        <v>2185</v>
      </c>
      <c r="G34" s="542">
        <v>2185</v>
      </c>
      <c r="H34" s="542">
        <v>2185</v>
      </c>
      <c r="I34" s="542">
        <v>2185</v>
      </c>
      <c r="J34" s="542">
        <v>2185</v>
      </c>
      <c r="K34" s="542">
        <v>2185</v>
      </c>
      <c r="L34" s="542">
        <v>2185</v>
      </c>
      <c r="M34" s="542">
        <v>2185</v>
      </c>
      <c r="N34" s="542">
        <v>2185</v>
      </c>
      <c r="O34" s="542">
        <v>2185</v>
      </c>
      <c r="P34" s="542">
        <v>2185</v>
      </c>
    </row>
    <row r="35" spans="1:16" s="203" customFormat="1" ht="12.75" customHeight="1">
      <c r="A35" s="343">
        <v>24</v>
      </c>
      <c r="B35" s="146" t="s">
        <v>1081</v>
      </c>
      <c r="C35" s="373">
        <v>1682</v>
      </c>
      <c r="D35" s="373">
        <v>1682</v>
      </c>
      <c r="E35" s="542">
        <v>1682</v>
      </c>
      <c r="F35" s="542">
        <v>1680</v>
      </c>
      <c r="G35" s="542">
        <v>1680</v>
      </c>
      <c r="H35" s="542">
        <v>1680</v>
      </c>
      <c r="I35" s="542">
        <v>1680</v>
      </c>
      <c r="J35" s="542">
        <v>1680</v>
      </c>
      <c r="K35" s="542">
        <v>1680</v>
      </c>
      <c r="L35" s="542">
        <v>1680</v>
      </c>
      <c r="M35" s="542">
        <v>1680</v>
      </c>
      <c r="N35" s="542">
        <v>1680</v>
      </c>
      <c r="O35" s="542">
        <v>1680</v>
      </c>
      <c r="P35" s="542">
        <v>1680</v>
      </c>
    </row>
    <row r="36" spans="1:16" s="203" customFormat="1" ht="12.75" customHeight="1">
      <c r="A36" s="343">
        <v>25</v>
      </c>
      <c r="B36" s="146" t="s">
        <v>1082</v>
      </c>
      <c r="C36" s="373">
        <v>2533</v>
      </c>
      <c r="D36" s="373">
        <v>2533</v>
      </c>
      <c r="E36" s="542">
        <v>2533</v>
      </c>
      <c r="F36" s="542">
        <v>2533</v>
      </c>
      <c r="G36" s="542">
        <v>2533</v>
      </c>
      <c r="H36" s="542">
        <v>2533</v>
      </c>
      <c r="I36" s="542">
        <v>2533</v>
      </c>
      <c r="J36" s="542">
        <v>2533</v>
      </c>
      <c r="K36" s="542">
        <v>2533</v>
      </c>
      <c r="L36" s="542">
        <v>2533</v>
      </c>
      <c r="M36" s="542">
        <v>2533</v>
      </c>
      <c r="N36" s="542">
        <v>2533</v>
      </c>
      <c r="O36" s="542">
        <v>2533</v>
      </c>
      <c r="P36" s="542">
        <v>2533</v>
      </c>
    </row>
    <row r="37" spans="1:16" s="203" customFormat="1" ht="12.75" customHeight="1">
      <c r="A37" s="343">
        <v>26</v>
      </c>
      <c r="B37" s="146" t="s">
        <v>1083</v>
      </c>
      <c r="C37" s="373">
        <v>3421</v>
      </c>
      <c r="D37" s="373">
        <v>3421</v>
      </c>
      <c r="E37" s="542">
        <v>3421</v>
      </c>
      <c r="F37" s="542">
        <v>3421</v>
      </c>
      <c r="G37" s="542">
        <v>3421</v>
      </c>
      <c r="H37" s="542">
        <v>3421</v>
      </c>
      <c r="I37" s="542">
        <v>3421</v>
      </c>
      <c r="J37" s="542">
        <v>3421</v>
      </c>
      <c r="K37" s="542">
        <v>3421</v>
      </c>
      <c r="L37" s="542">
        <v>3421</v>
      </c>
      <c r="M37" s="542">
        <v>3421</v>
      </c>
      <c r="N37" s="542">
        <v>3421</v>
      </c>
      <c r="O37" s="542">
        <v>3421</v>
      </c>
      <c r="P37" s="542">
        <v>3421</v>
      </c>
    </row>
    <row r="38" spans="1:16" s="203" customFormat="1" ht="12.75" customHeight="1">
      <c r="A38" s="343">
        <v>27</v>
      </c>
      <c r="B38" s="146" t="s">
        <v>1084</v>
      </c>
      <c r="C38" s="373">
        <v>3150</v>
      </c>
      <c r="D38" s="373">
        <v>3150</v>
      </c>
      <c r="E38" s="542">
        <v>3147</v>
      </c>
      <c r="F38" s="542">
        <v>3147</v>
      </c>
      <c r="G38" s="542">
        <v>3147</v>
      </c>
      <c r="H38" s="542">
        <v>3147</v>
      </c>
      <c r="I38" s="542">
        <v>3147</v>
      </c>
      <c r="J38" s="542">
        <v>3147</v>
      </c>
      <c r="K38" s="542">
        <v>3147</v>
      </c>
      <c r="L38" s="542">
        <v>3147</v>
      </c>
      <c r="M38" s="542">
        <v>3147</v>
      </c>
      <c r="N38" s="542">
        <v>3147</v>
      </c>
      <c r="O38" s="542">
        <v>3147</v>
      </c>
      <c r="P38" s="542">
        <v>3147</v>
      </c>
    </row>
    <row r="39" spans="1:16" s="203" customFormat="1" ht="12.75" customHeight="1">
      <c r="A39" s="343">
        <v>28</v>
      </c>
      <c r="B39" s="146" t="s">
        <v>1085</v>
      </c>
      <c r="C39" s="373">
        <v>2169</v>
      </c>
      <c r="D39" s="373">
        <v>2169</v>
      </c>
      <c r="E39" s="542">
        <v>2169</v>
      </c>
      <c r="F39" s="542">
        <v>2169</v>
      </c>
      <c r="G39" s="542">
        <v>2169</v>
      </c>
      <c r="H39" s="542">
        <v>2169</v>
      </c>
      <c r="I39" s="542">
        <v>2169</v>
      </c>
      <c r="J39" s="542">
        <v>2169</v>
      </c>
      <c r="K39" s="542">
        <v>2169</v>
      </c>
      <c r="L39" s="542">
        <v>2169</v>
      </c>
      <c r="M39" s="542">
        <v>2169</v>
      </c>
      <c r="N39" s="542">
        <v>2169</v>
      </c>
      <c r="O39" s="542">
        <v>2169</v>
      </c>
      <c r="P39" s="542">
        <v>2169</v>
      </c>
    </row>
    <row r="40" spans="1:16" s="203" customFormat="1" ht="12.75" customHeight="1">
      <c r="A40" s="335">
        <v>29</v>
      </c>
      <c r="B40" s="330" t="s">
        <v>1086</v>
      </c>
      <c r="C40" s="373">
        <v>2081</v>
      </c>
      <c r="D40" s="373">
        <v>2081</v>
      </c>
      <c r="E40" s="542">
        <v>2080</v>
      </c>
      <c r="F40" s="542">
        <v>2080</v>
      </c>
      <c r="G40" s="542">
        <v>2080</v>
      </c>
      <c r="H40" s="542">
        <v>2080</v>
      </c>
      <c r="I40" s="542">
        <v>2080</v>
      </c>
      <c r="J40" s="542">
        <v>2080</v>
      </c>
      <c r="K40" s="542">
        <v>2080</v>
      </c>
      <c r="L40" s="542">
        <v>2080</v>
      </c>
      <c r="M40" s="542">
        <v>2080</v>
      </c>
      <c r="N40" s="542">
        <v>2080</v>
      </c>
      <c r="O40" s="542">
        <v>2080</v>
      </c>
      <c r="P40" s="542">
        <v>2080</v>
      </c>
    </row>
    <row r="41" spans="1:16" s="203" customFormat="1" ht="12.75" customHeight="1">
      <c r="A41" s="335">
        <v>30</v>
      </c>
      <c r="B41" s="330" t="s">
        <v>1087</v>
      </c>
      <c r="C41" s="373">
        <v>1259</v>
      </c>
      <c r="D41" s="373">
        <v>1259</v>
      </c>
      <c r="E41" s="542">
        <v>1259</v>
      </c>
      <c r="F41" s="542">
        <v>1259</v>
      </c>
      <c r="G41" s="542">
        <v>1259</v>
      </c>
      <c r="H41" s="542">
        <v>1259</v>
      </c>
      <c r="I41" s="542">
        <v>1259</v>
      </c>
      <c r="J41" s="542">
        <v>1259</v>
      </c>
      <c r="K41" s="542">
        <v>1259</v>
      </c>
      <c r="L41" s="542">
        <v>1259</v>
      </c>
      <c r="M41" s="542">
        <v>1259</v>
      </c>
      <c r="N41" s="542">
        <v>1259</v>
      </c>
      <c r="O41" s="542">
        <v>1259</v>
      </c>
      <c r="P41" s="542">
        <v>1259</v>
      </c>
    </row>
    <row r="42" spans="1:16" s="203" customFormat="1" ht="12.75" customHeight="1">
      <c r="A42" s="335">
        <v>31</v>
      </c>
      <c r="B42" s="330" t="s">
        <v>1088</v>
      </c>
      <c r="C42" s="373">
        <v>2585</v>
      </c>
      <c r="D42" s="373">
        <v>2585</v>
      </c>
      <c r="E42" s="542">
        <v>2585</v>
      </c>
      <c r="F42" s="542">
        <v>2585</v>
      </c>
      <c r="G42" s="542">
        <v>2585</v>
      </c>
      <c r="H42" s="542">
        <v>2585</v>
      </c>
      <c r="I42" s="542">
        <v>2585</v>
      </c>
      <c r="J42" s="542">
        <v>2585</v>
      </c>
      <c r="K42" s="542">
        <v>2585</v>
      </c>
      <c r="L42" s="542">
        <v>2585</v>
      </c>
      <c r="M42" s="542">
        <v>2585</v>
      </c>
      <c r="N42" s="542">
        <v>2585</v>
      </c>
      <c r="O42" s="542">
        <v>2585</v>
      </c>
      <c r="P42" s="542">
        <v>2585</v>
      </c>
    </row>
    <row r="43" spans="1:16" s="203" customFormat="1" ht="12.75" customHeight="1">
      <c r="A43" s="335">
        <v>32</v>
      </c>
      <c r="B43" s="330" t="s">
        <v>1089</v>
      </c>
      <c r="C43" s="373">
        <v>2496</v>
      </c>
      <c r="D43" s="373">
        <v>2496</v>
      </c>
      <c r="E43" s="542">
        <v>2496</v>
      </c>
      <c r="F43" s="542">
        <v>2496</v>
      </c>
      <c r="G43" s="542">
        <v>2496</v>
      </c>
      <c r="H43" s="542">
        <v>2496</v>
      </c>
      <c r="I43" s="542">
        <v>2496</v>
      </c>
      <c r="J43" s="542">
        <v>2496</v>
      </c>
      <c r="K43" s="542">
        <v>2496</v>
      </c>
      <c r="L43" s="542">
        <v>2496</v>
      </c>
      <c r="M43" s="542">
        <v>2496</v>
      </c>
      <c r="N43" s="542">
        <v>2496</v>
      </c>
      <c r="O43" s="542">
        <v>2496</v>
      </c>
      <c r="P43" s="542">
        <v>2496</v>
      </c>
    </row>
    <row r="44" spans="1:16">
      <c r="A44" s="335">
        <v>33</v>
      </c>
      <c r="B44" s="330" t="s">
        <v>1090</v>
      </c>
      <c r="C44" s="488">
        <v>497</v>
      </c>
      <c r="D44" s="488">
        <v>497</v>
      </c>
      <c r="E44" s="488">
        <v>497</v>
      </c>
      <c r="F44" s="488">
        <v>497</v>
      </c>
      <c r="G44" s="488">
        <v>497</v>
      </c>
      <c r="H44" s="488">
        <v>497</v>
      </c>
      <c r="I44" s="488">
        <v>497</v>
      </c>
      <c r="J44" s="488">
        <v>497</v>
      </c>
      <c r="K44" s="488">
        <v>497</v>
      </c>
      <c r="L44" s="488">
        <v>497</v>
      </c>
      <c r="M44" s="488">
        <v>497</v>
      </c>
      <c r="N44" s="488">
        <v>497</v>
      </c>
      <c r="O44" s="488">
        <v>497</v>
      </c>
      <c r="P44" s="488">
        <v>497</v>
      </c>
    </row>
    <row r="45" spans="1:16">
      <c r="A45" s="335">
        <v>34</v>
      </c>
      <c r="B45" s="330" t="s">
        <v>1091</v>
      </c>
      <c r="C45" s="488">
        <v>378</v>
      </c>
      <c r="D45" s="488">
        <v>378</v>
      </c>
      <c r="E45" s="488">
        <v>378</v>
      </c>
      <c r="F45" s="488">
        <v>378</v>
      </c>
      <c r="G45" s="488">
        <v>378</v>
      </c>
      <c r="H45" s="488">
        <v>378</v>
      </c>
      <c r="I45" s="488">
        <v>378</v>
      </c>
      <c r="J45" s="488">
        <v>378</v>
      </c>
      <c r="K45" s="488">
        <v>378</v>
      </c>
      <c r="L45" s="488">
        <v>378</v>
      </c>
      <c r="M45" s="488">
        <v>378</v>
      </c>
      <c r="N45" s="488">
        <v>378</v>
      </c>
      <c r="O45" s="488">
        <v>378</v>
      </c>
      <c r="P45" s="488">
        <v>378</v>
      </c>
    </row>
    <row r="46" spans="1:16">
      <c r="A46" s="335">
        <v>35</v>
      </c>
      <c r="B46" s="330" t="s">
        <v>1092</v>
      </c>
      <c r="C46" s="488">
        <v>1965</v>
      </c>
      <c r="D46" s="488">
        <v>1965</v>
      </c>
      <c r="E46" s="488">
        <v>1965</v>
      </c>
      <c r="F46" s="488">
        <v>1965</v>
      </c>
      <c r="G46" s="488">
        <v>1965</v>
      </c>
      <c r="H46" s="488">
        <v>1965</v>
      </c>
      <c r="I46" s="488">
        <v>1965</v>
      </c>
      <c r="J46" s="488">
        <v>1965</v>
      </c>
      <c r="K46" s="488">
        <v>1965</v>
      </c>
      <c r="L46" s="488">
        <v>1965</v>
      </c>
      <c r="M46" s="488">
        <v>1965</v>
      </c>
      <c r="N46" s="488">
        <v>1965</v>
      </c>
      <c r="O46" s="488">
        <v>1965</v>
      </c>
      <c r="P46" s="488">
        <v>1965</v>
      </c>
    </row>
    <row r="47" spans="1:16" s="129" customFormat="1" ht="12.75" customHeight="1">
      <c r="A47" s="335">
        <v>36</v>
      </c>
      <c r="B47" s="330" t="s">
        <v>1093</v>
      </c>
      <c r="C47" s="488">
        <v>2127</v>
      </c>
      <c r="D47" s="488">
        <v>2127</v>
      </c>
      <c r="E47" s="488">
        <v>2127</v>
      </c>
      <c r="F47" s="488">
        <v>2127</v>
      </c>
      <c r="G47" s="488">
        <v>2127</v>
      </c>
      <c r="H47" s="488">
        <v>2127</v>
      </c>
      <c r="I47" s="488">
        <v>2127</v>
      </c>
      <c r="J47" s="488">
        <v>2127</v>
      </c>
      <c r="K47" s="488">
        <v>2127</v>
      </c>
      <c r="L47" s="488">
        <v>2127</v>
      </c>
      <c r="M47" s="488">
        <v>2127</v>
      </c>
      <c r="N47" s="488">
        <v>2127</v>
      </c>
      <c r="O47" s="488">
        <v>2127</v>
      </c>
      <c r="P47" s="488">
        <v>2127</v>
      </c>
    </row>
    <row r="48" spans="1:16" s="129" customFormat="1" ht="12.75" customHeight="1">
      <c r="A48" s="335">
        <v>37</v>
      </c>
      <c r="B48" s="330" t="s">
        <v>1094</v>
      </c>
      <c r="C48" s="489">
        <v>1726</v>
      </c>
      <c r="D48" s="489">
        <v>1726</v>
      </c>
      <c r="E48" s="489">
        <v>1726</v>
      </c>
      <c r="F48" s="489">
        <v>1726</v>
      </c>
      <c r="G48" s="489">
        <v>1726</v>
      </c>
      <c r="H48" s="489">
        <v>1726</v>
      </c>
      <c r="I48" s="489">
        <v>1726</v>
      </c>
      <c r="J48" s="488">
        <v>1726</v>
      </c>
      <c r="K48" s="488">
        <v>1726</v>
      </c>
      <c r="L48" s="488">
        <v>1726</v>
      </c>
      <c r="M48" s="488">
        <v>1726</v>
      </c>
      <c r="N48" s="488">
        <v>1726</v>
      </c>
      <c r="O48" s="488">
        <v>1726</v>
      </c>
      <c r="P48" s="488">
        <v>1726</v>
      </c>
    </row>
    <row r="49" spans="1:16" s="129" customFormat="1" ht="13.15" customHeight="1">
      <c r="A49" s="335">
        <v>38</v>
      </c>
      <c r="B49" s="330" t="s">
        <v>1095</v>
      </c>
      <c r="C49" s="489">
        <v>2035</v>
      </c>
      <c r="D49" s="489">
        <v>2035</v>
      </c>
      <c r="E49" s="489">
        <v>2034</v>
      </c>
      <c r="F49" s="489">
        <v>2034</v>
      </c>
      <c r="G49" s="489">
        <v>2034</v>
      </c>
      <c r="H49" s="489">
        <v>2034</v>
      </c>
      <c r="I49" s="489">
        <v>2034</v>
      </c>
      <c r="J49" s="488">
        <v>2034</v>
      </c>
      <c r="K49" s="488">
        <v>2034</v>
      </c>
      <c r="L49" s="488">
        <v>2034</v>
      </c>
      <c r="M49" s="488">
        <v>2034</v>
      </c>
      <c r="N49" s="488">
        <v>2034</v>
      </c>
      <c r="O49" s="488">
        <v>1937</v>
      </c>
      <c r="P49" s="488">
        <v>1937</v>
      </c>
    </row>
    <row r="50" spans="1:16">
      <c r="A50" s="813" t="s">
        <v>14</v>
      </c>
      <c r="B50" s="814"/>
      <c r="C50" s="488">
        <f t="shared" ref="C50:P50" si="0">SUM(C12:C49)</f>
        <v>69950</v>
      </c>
      <c r="D50" s="488">
        <f t="shared" si="0"/>
        <v>69950</v>
      </c>
      <c r="E50" s="488">
        <f t="shared" si="0"/>
        <v>69943</v>
      </c>
      <c r="F50" s="488">
        <f t="shared" si="0"/>
        <v>69941</v>
      </c>
      <c r="G50" s="488">
        <f t="shared" si="0"/>
        <v>69941</v>
      </c>
      <c r="H50" s="488">
        <f t="shared" si="0"/>
        <v>69941</v>
      </c>
      <c r="I50" s="488">
        <f t="shared" si="0"/>
        <v>69941</v>
      </c>
      <c r="J50" s="488">
        <f t="shared" si="0"/>
        <v>69941</v>
      </c>
      <c r="K50" s="488">
        <f t="shared" si="0"/>
        <v>69929</v>
      </c>
      <c r="L50" s="488">
        <f t="shared" si="0"/>
        <v>69929</v>
      </c>
      <c r="M50" s="488">
        <f t="shared" si="0"/>
        <v>69920</v>
      </c>
      <c r="N50" s="488">
        <f t="shared" si="0"/>
        <v>69916</v>
      </c>
      <c r="O50" s="488">
        <f t="shared" si="0"/>
        <v>69804</v>
      </c>
      <c r="P50" s="488">
        <f t="shared" si="0"/>
        <v>69804</v>
      </c>
    </row>
    <row r="55" spans="1:16">
      <c r="N55" s="719" t="s">
        <v>885</v>
      </c>
      <c r="O55" s="719"/>
      <c r="P55" s="719"/>
    </row>
    <row r="56" spans="1:16">
      <c r="N56" s="719"/>
      <c r="O56" s="719"/>
      <c r="P56" s="719"/>
    </row>
    <row r="57" spans="1:16">
      <c r="N57" s="719"/>
      <c r="O57" s="719"/>
      <c r="P57" s="719"/>
    </row>
    <row r="58" spans="1:16">
      <c r="N58" s="719"/>
      <c r="O58" s="719"/>
      <c r="P58" s="719"/>
    </row>
    <row r="59" spans="1:16">
      <c r="N59" s="719"/>
      <c r="O59" s="719"/>
      <c r="P59" s="719"/>
    </row>
  </sheetData>
  <mergeCells count="12">
    <mergeCell ref="N55:P59"/>
    <mergeCell ref="A50:B50"/>
    <mergeCell ref="H1:I1"/>
    <mergeCell ref="A9:A10"/>
    <mergeCell ref="B9:B10"/>
    <mergeCell ref="C9:C10"/>
    <mergeCell ref="D9:D10"/>
    <mergeCell ref="K8:P8"/>
    <mergeCell ref="E9:P9"/>
    <mergeCell ref="A4:P4"/>
    <mergeCell ref="A3:P3"/>
    <mergeCell ref="A2:P2"/>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52.xml><?xml version="1.0" encoding="utf-8"?>
<worksheet xmlns="http://schemas.openxmlformats.org/spreadsheetml/2006/main" xmlns:r="http://schemas.openxmlformats.org/officeDocument/2006/relationships">
  <sheetPr codeName="Sheet52">
    <pageSetUpPr fitToPage="1"/>
  </sheetPr>
  <dimension ref="A1:P62"/>
  <sheetViews>
    <sheetView topLeftCell="A5" zoomScaleSheetLayoutView="90" workbookViewId="0">
      <selection activeCell="M5" sqref="M5"/>
    </sheetView>
  </sheetViews>
  <sheetFormatPr defaultColWidth="9.140625" defaultRowHeight="12.75"/>
  <cols>
    <col min="1" max="1" width="8.5703125" style="196" customWidth="1"/>
    <col min="2" max="2" width="17.85546875" style="196" customWidth="1"/>
    <col min="3" max="3" width="11.140625" style="196" customWidth="1"/>
    <col min="4" max="5" width="9.140625" style="196" customWidth="1"/>
    <col min="6" max="6" width="7.85546875" style="196" customWidth="1"/>
    <col min="7" max="7" width="8.42578125" style="196" customWidth="1"/>
    <col min="8" max="8" width="9.28515625" style="196" customWidth="1"/>
    <col min="9" max="9" width="10.28515625" style="196" customWidth="1"/>
    <col min="10" max="10" width="9.140625" style="196" customWidth="1"/>
    <col min="11" max="11" width="10.140625" style="196" customWidth="1"/>
    <col min="12" max="12" width="11" style="196" customWidth="1"/>
    <col min="13" max="15" width="7" style="196" customWidth="1"/>
    <col min="16" max="16" width="7.5703125" style="196" customWidth="1"/>
    <col min="17" max="17" width="6.28515625" style="196" customWidth="1"/>
    <col min="18" max="18" width="5.5703125" style="196" customWidth="1"/>
    <col min="19" max="19" width="6.28515625" style="196" customWidth="1"/>
    <col min="20" max="16384" width="9.140625" style="196"/>
  </cols>
  <sheetData>
    <row r="1" spans="1:16">
      <c r="G1" s="918"/>
      <c r="H1" s="918"/>
      <c r="K1" s="923" t="s">
        <v>536</v>
      </c>
      <c r="L1" s="923"/>
    </row>
    <row r="2" spans="1:16">
      <c r="C2" s="918" t="s">
        <v>623</v>
      </c>
      <c r="D2" s="918"/>
      <c r="E2" s="918"/>
      <c r="F2" s="918"/>
      <c r="G2" s="918"/>
      <c r="H2" s="918"/>
      <c r="I2" s="918"/>
      <c r="K2" s="198"/>
    </row>
    <row r="3" spans="1:16" s="199" customFormat="1" ht="15.75">
      <c r="A3" s="921" t="s">
        <v>738</v>
      </c>
      <c r="B3" s="921"/>
      <c r="C3" s="921"/>
      <c r="D3" s="921"/>
      <c r="E3" s="921"/>
      <c r="F3" s="921"/>
      <c r="G3" s="921"/>
      <c r="H3" s="921"/>
      <c r="I3" s="921"/>
      <c r="J3" s="921"/>
      <c r="K3" s="921"/>
      <c r="L3" s="921"/>
    </row>
    <row r="4" spans="1:16" s="199" customFormat="1" ht="20.25" customHeight="1">
      <c r="A4" s="921" t="s">
        <v>810</v>
      </c>
      <c r="B4" s="921"/>
      <c r="C4" s="921"/>
      <c r="D4" s="921"/>
      <c r="E4" s="921"/>
      <c r="F4" s="921"/>
      <c r="G4" s="921"/>
      <c r="H4" s="921"/>
      <c r="I4" s="921"/>
      <c r="J4" s="921"/>
      <c r="K4" s="921"/>
      <c r="L4" s="921"/>
    </row>
    <row r="6" spans="1:16">
      <c r="A6" s="200" t="s">
        <v>928</v>
      </c>
      <c r="B6" s="201"/>
      <c r="C6" s="202"/>
      <c r="D6" s="202"/>
      <c r="E6" s="202"/>
      <c r="F6" s="202"/>
      <c r="G6" s="202"/>
      <c r="H6" s="202"/>
      <c r="I6" s="202"/>
    </row>
    <row r="7" spans="1:16">
      <c r="A7" s="200"/>
      <c r="B7" s="202"/>
      <c r="C7" s="202"/>
      <c r="D7" s="202"/>
      <c r="E7" s="202"/>
      <c r="F7" s="202"/>
      <c r="G7" s="202"/>
      <c r="H7" s="202"/>
      <c r="I7" s="202"/>
    </row>
    <row r="8" spans="1:16">
      <c r="A8" s="200"/>
      <c r="B8" s="202"/>
      <c r="C8" s="202"/>
      <c r="D8" s="202"/>
      <c r="E8" s="202"/>
      <c r="F8" s="202"/>
      <c r="G8" s="202"/>
      <c r="H8" s="202"/>
      <c r="I8" s="202"/>
    </row>
    <row r="9" spans="1:16">
      <c r="A9" s="922" t="s">
        <v>698</v>
      </c>
      <c r="B9" s="922"/>
      <c r="C9" s="922"/>
      <c r="D9" s="922"/>
      <c r="E9" s="922"/>
      <c r="F9" s="205"/>
      <c r="G9" s="202"/>
      <c r="H9" s="202"/>
      <c r="I9" s="202"/>
    </row>
    <row r="10" spans="1:16">
      <c r="A10" s="922" t="s">
        <v>699</v>
      </c>
      <c r="B10" s="922"/>
      <c r="C10" s="922"/>
      <c r="D10" s="922"/>
      <c r="E10" s="922"/>
      <c r="F10" s="205"/>
      <c r="G10" s="202"/>
      <c r="H10" s="202"/>
      <c r="I10" s="202"/>
    </row>
    <row r="12" spans="1:16" s="203" customFormat="1" ht="15" customHeight="1">
      <c r="A12" s="196"/>
      <c r="B12" s="196"/>
      <c r="C12" s="196"/>
      <c r="D12" s="196"/>
      <c r="E12" s="196"/>
      <c r="F12" s="196"/>
      <c r="G12" s="196"/>
      <c r="H12" s="196"/>
      <c r="I12" s="196"/>
      <c r="J12" s="776" t="s">
        <v>1132</v>
      </c>
      <c r="K12" s="776"/>
      <c r="L12" s="776"/>
    </row>
    <row r="13" spans="1:16" s="203" customFormat="1" ht="20.25" customHeight="1">
      <c r="A13" s="856" t="s">
        <v>68</v>
      </c>
      <c r="B13" s="856" t="s">
        <v>3</v>
      </c>
      <c r="C13" s="876" t="s">
        <v>259</v>
      </c>
      <c r="D13" s="924" t="s">
        <v>648</v>
      </c>
      <c r="E13" s="924"/>
      <c r="F13" s="924"/>
      <c r="G13" s="924"/>
      <c r="H13" s="924"/>
      <c r="I13" s="924"/>
      <c r="J13" s="924"/>
      <c r="K13" s="924"/>
      <c r="L13" s="924"/>
    </row>
    <row r="14" spans="1:16" s="203" customFormat="1" ht="35.25" customHeight="1">
      <c r="A14" s="919"/>
      <c r="B14" s="919"/>
      <c r="C14" s="877"/>
      <c r="D14" s="271" t="s">
        <v>816</v>
      </c>
      <c r="E14" s="271" t="s">
        <v>262</v>
      </c>
      <c r="F14" s="271" t="s">
        <v>263</v>
      </c>
      <c r="G14" s="271" t="s">
        <v>264</v>
      </c>
      <c r="H14" s="271" t="s">
        <v>265</v>
      </c>
      <c r="I14" s="271" t="s">
        <v>266</v>
      </c>
      <c r="J14" s="271" t="s">
        <v>267</v>
      </c>
      <c r="K14" s="271" t="s">
        <v>268</v>
      </c>
      <c r="L14" s="271" t="s">
        <v>817</v>
      </c>
    </row>
    <row r="15" spans="1:16" s="203" customFormat="1" ht="12.75" customHeight="1">
      <c r="A15" s="534">
        <v>1</v>
      </c>
      <c r="B15" s="534">
        <v>2</v>
      </c>
      <c r="C15" s="534">
        <v>3</v>
      </c>
      <c r="D15" s="534">
        <v>4</v>
      </c>
      <c r="E15" s="534">
        <v>5</v>
      </c>
      <c r="F15" s="534">
        <v>6</v>
      </c>
      <c r="G15" s="534">
        <v>7</v>
      </c>
      <c r="H15" s="534">
        <v>8</v>
      </c>
      <c r="I15" s="534">
        <v>9</v>
      </c>
      <c r="J15" s="534">
        <v>10</v>
      </c>
      <c r="K15" s="534">
        <v>11</v>
      </c>
      <c r="L15" s="534">
        <v>12</v>
      </c>
    </row>
    <row r="16" spans="1:16" s="203" customFormat="1" ht="12.75" customHeight="1">
      <c r="A16" s="343">
        <v>1</v>
      </c>
      <c r="B16" s="146" t="s">
        <v>890</v>
      </c>
      <c r="C16" s="518">
        <v>3152</v>
      </c>
      <c r="D16" s="540">
        <v>1999</v>
      </c>
      <c r="E16" s="540">
        <v>2007</v>
      </c>
      <c r="F16" s="540">
        <v>2027</v>
      </c>
      <c r="G16" s="540">
        <v>2088</v>
      </c>
      <c r="H16" s="540">
        <v>2250</v>
      </c>
      <c r="I16" s="540">
        <v>2062</v>
      </c>
      <c r="J16" s="540">
        <v>1917</v>
      </c>
      <c r="K16" s="540">
        <v>2060</v>
      </c>
      <c r="L16" s="541">
        <v>2031</v>
      </c>
      <c r="M16" s="203">
        <f>SUM(D16:L16)</f>
        <v>18441</v>
      </c>
      <c r="O16" s="203">
        <f>M16/9</f>
        <v>2049</v>
      </c>
      <c r="P16" s="203">
        <f>O16/C16*100</f>
        <v>65.006345177664969</v>
      </c>
    </row>
    <row r="17" spans="1:16" s="203" customFormat="1" ht="12.75" customHeight="1">
      <c r="A17" s="343">
        <v>2</v>
      </c>
      <c r="B17" s="146" t="s">
        <v>891</v>
      </c>
      <c r="C17" s="518">
        <v>2197</v>
      </c>
      <c r="D17" s="540">
        <v>1654</v>
      </c>
      <c r="E17" s="540">
        <v>1514</v>
      </c>
      <c r="F17" s="540">
        <v>1487</v>
      </c>
      <c r="G17" s="540">
        <v>1681</v>
      </c>
      <c r="H17" s="540">
        <v>1750</v>
      </c>
      <c r="I17" s="540">
        <v>1696</v>
      </c>
      <c r="J17" s="540">
        <v>1523</v>
      </c>
      <c r="K17" s="540">
        <v>1509</v>
      </c>
      <c r="L17" s="541">
        <v>1479</v>
      </c>
      <c r="M17" s="203">
        <f t="shared" ref="M17:M54" si="0">SUM(D17:L17)</f>
        <v>14293</v>
      </c>
      <c r="O17" s="203">
        <f t="shared" ref="O17:O54" si="1">M17/9</f>
        <v>1588.1111111111111</v>
      </c>
      <c r="P17" s="203">
        <f t="shared" ref="P17:P54" si="2">O17/C17*100</f>
        <v>72.28543974106104</v>
      </c>
    </row>
    <row r="18" spans="1:16" s="203" customFormat="1" ht="12.75" customHeight="1">
      <c r="A18" s="343">
        <v>3</v>
      </c>
      <c r="B18" s="146" t="s">
        <v>892</v>
      </c>
      <c r="C18" s="518">
        <v>1898</v>
      </c>
      <c r="D18" s="540">
        <v>1206</v>
      </c>
      <c r="E18" s="540">
        <v>1253</v>
      </c>
      <c r="F18" s="540">
        <v>1004</v>
      </c>
      <c r="G18" s="540">
        <v>1182</v>
      </c>
      <c r="H18" s="540">
        <v>1242</v>
      </c>
      <c r="I18" s="540">
        <v>1148</v>
      </c>
      <c r="J18" s="540">
        <v>1120</v>
      </c>
      <c r="K18" s="540">
        <v>1108</v>
      </c>
      <c r="L18" s="541">
        <v>1110</v>
      </c>
      <c r="M18" s="203">
        <f t="shared" si="0"/>
        <v>10373</v>
      </c>
      <c r="O18" s="203">
        <f t="shared" si="1"/>
        <v>1152.5555555555557</v>
      </c>
      <c r="P18" s="203">
        <f t="shared" si="2"/>
        <v>60.724739491862792</v>
      </c>
    </row>
    <row r="19" spans="1:16" s="203" customFormat="1" ht="12.75" customHeight="1">
      <c r="A19" s="343">
        <v>4</v>
      </c>
      <c r="B19" s="146" t="s">
        <v>893</v>
      </c>
      <c r="C19" s="518">
        <v>1143</v>
      </c>
      <c r="D19" s="540">
        <v>745</v>
      </c>
      <c r="E19" s="540">
        <v>743</v>
      </c>
      <c r="F19" s="540">
        <v>716</v>
      </c>
      <c r="G19" s="540">
        <v>785</v>
      </c>
      <c r="H19" s="540">
        <v>820</v>
      </c>
      <c r="I19" s="540">
        <v>784</v>
      </c>
      <c r="J19" s="540">
        <v>721</v>
      </c>
      <c r="K19" s="540">
        <v>731</v>
      </c>
      <c r="L19" s="541">
        <v>692</v>
      </c>
      <c r="M19" s="203">
        <f t="shared" si="0"/>
        <v>6737</v>
      </c>
      <c r="O19" s="203">
        <f t="shared" si="1"/>
        <v>748.55555555555554</v>
      </c>
      <c r="P19" s="203">
        <f t="shared" si="2"/>
        <v>65.490424808010104</v>
      </c>
    </row>
    <row r="20" spans="1:16" s="203" customFormat="1" ht="12.75" customHeight="1">
      <c r="A20" s="343">
        <v>5</v>
      </c>
      <c r="B20" s="146" t="s">
        <v>894</v>
      </c>
      <c r="C20" s="518">
        <v>2075</v>
      </c>
      <c r="D20" s="540">
        <v>1382</v>
      </c>
      <c r="E20" s="540">
        <v>1402</v>
      </c>
      <c r="F20" s="540">
        <v>1297</v>
      </c>
      <c r="G20" s="540">
        <v>1417</v>
      </c>
      <c r="H20" s="540">
        <v>1483</v>
      </c>
      <c r="I20" s="540">
        <v>1439</v>
      </c>
      <c r="J20" s="540">
        <v>1404</v>
      </c>
      <c r="K20" s="540">
        <v>1301</v>
      </c>
      <c r="L20" s="541">
        <v>1240</v>
      </c>
      <c r="M20" s="203">
        <f t="shared" si="0"/>
        <v>12365</v>
      </c>
      <c r="O20" s="203">
        <f t="shared" si="1"/>
        <v>1373.8888888888889</v>
      </c>
      <c r="P20" s="203">
        <f t="shared" si="2"/>
        <v>66.21151271753682</v>
      </c>
    </row>
    <row r="21" spans="1:16" s="203" customFormat="1" ht="12.75" customHeight="1">
      <c r="A21" s="343">
        <v>6</v>
      </c>
      <c r="B21" s="146" t="s">
        <v>895</v>
      </c>
      <c r="C21" s="518">
        <v>1203</v>
      </c>
      <c r="D21" s="540">
        <v>798</v>
      </c>
      <c r="E21" s="540">
        <v>781</v>
      </c>
      <c r="F21" s="540">
        <v>797</v>
      </c>
      <c r="G21" s="540">
        <v>781</v>
      </c>
      <c r="H21" s="540">
        <v>812</v>
      </c>
      <c r="I21" s="540">
        <v>782</v>
      </c>
      <c r="J21" s="540">
        <v>729</v>
      </c>
      <c r="K21" s="540">
        <v>688</v>
      </c>
      <c r="L21" s="541">
        <v>692</v>
      </c>
      <c r="M21" s="203">
        <f t="shared" si="0"/>
        <v>6860</v>
      </c>
      <c r="O21" s="203">
        <f t="shared" si="1"/>
        <v>762.22222222222217</v>
      </c>
      <c r="P21" s="203">
        <f t="shared" si="2"/>
        <v>63.360118222961113</v>
      </c>
    </row>
    <row r="22" spans="1:16" s="203" customFormat="1" ht="12.75" customHeight="1">
      <c r="A22" s="343">
        <v>7</v>
      </c>
      <c r="B22" s="146" t="s">
        <v>896</v>
      </c>
      <c r="C22" s="518">
        <v>3126</v>
      </c>
      <c r="D22" s="540">
        <v>1814</v>
      </c>
      <c r="E22" s="540">
        <v>1864</v>
      </c>
      <c r="F22" s="540">
        <v>1710</v>
      </c>
      <c r="G22" s="540">
        <v>1999</v>
      </c>
      <c r="H22" s="540">
        <v>2124</v>
      </c>
      <c r="I22" s="540">
        <v>1986</v>
      </c>
      <c r="J22" s="540">
        <v>1969</v>
      </c>
      <c r="K22" s="540">
        <v>1937</v>
      </c>
      <c r="L22" s="541">
        <v>1798</v>
      </c>
      <c r="M22" s="203">
        <f t="shared" si="0"/>
        <v>17201</v>
      </c>
      <c r="O22" s="203">
        <f t="shared" si="1"/>
        <v>1911.2222222222222</v>
      </c>
      <c r="P22" s="203">
        <f t="shared" si="2"/>
        <v>61.139546456245107</v>
      </c>
    </row>
    <row r="23" spans="1:16" s="203" customFormat="1" ht="12.75" customHeight="1">
      <c r="A23" s="343">
        <v>8</v>
      </c>
      <c r="B23" s="146" t="s">
        <v>897</v>
      </c>
      <c r="C23" s="518">
        <v>900</v>
      </c>
      <c r="D23" s="540">
        <v>683</v>
      </c>
      <c r="E23" s="540">
        <v>626</v>
      </c>
      <c r="F23" s="540">
        <v>600</v>
      </c>
      <c r="G23" s="540">
        <v>673</v>
      </c>
      <c r="H23" s="540">
        <v>708</v>
      </c>
      <c r="I23" s="540">
        <v>659</v>
      </c>
      <c r="J23" s="540">
        <v>582</v>
      </c>
      <c r="K23" s="540">
        <v>636</v>
      </c>
      <c r="L23" s="541">
        <v>606</v>
      </c>
      <c r="M23" s="203">
        <f t="shared" si="0"/>
        <v>5773</v>
      </c>
      <c r="O23" s="203">
        <f t="shared" si="1"/>
        <v>641.44444444444446</v>
      </c>
      <c r="P23" s="203">
        <f t="shared" si="2"/>
        <v>71.271604938271608</v>
      </c>
    </row>
    <row r="24" spans="1:16" s="203" customFormat="1" ht="12.75" customHeight="1">
      <c r="A24" s="343">
        <v>9</v>
      </c>
      <c r="B24" s="146" t="s">
        <v>898</v>
      </c>
      <c r="C24" s="518">
        <v>529</v>
      </c>
      <c r="D24" s="540">
        <v>414</v>
      </c>
      <c r="E24" s="540">
        <v>204</v>
      </c>
      <c r="F24" s="540">
        <v>174</v>
      </c>
      <c r="G24" s="540">
        <v>417</v>
      </c>
      <c r="H24" s="540">
        <v>411</v>
      </c>
      <c r="I24" s="540">
        <v>401</v>
      </c>
      <c r="J24" s="540">
        <v>381</v>
      </c>
      <c r="K24" s="540">
        <v>363</v>
      </c>
      <c r="L24" s="541">
        <v>376</v>
      </c>
      <c r="M24" s="203">
        <f t="shared" si="0"/>
        <v>3141</v>
      </c>
      <c r="O24" s="203">
        <f t="shared" si="1"/>
        <v>349</v>
      </c>
      <c r="P24" s="203">
        <f t="shared" si="2"/>
        <v>65.973534971644611</v>
      </c>
    </row>
    <row r="25" spans="1:16" s="203" customFormat="1" ht="12.75" customHeight="1">
      <c r="A25" s="343">
        <v>10</v>
      </c>
      <c r="B25" s="146" t="s">
        <v>899</v>
      </c>
      <c r="C25" s="518">
        <v>1687</v>
      </c>
      <c r="D25" s="540">
        <v>1068</v>
      </c>
      <c r="E25" s="540">
        <v>1020</v>
      </c>
      <c r="F25" s="540">
        <v>919</v>
      </c>
      <c r="G25" s="540">
        <v>1105</v>
      </c>
      <c r="H25" s="540">
        <v>1167</v>
      </c>
      <c r="I25" s="540">
        <v>1074</v>
      </c>
      <c r="J25" s="540">
        <v>998</v>
      </c>
      <c r="K25" s="540">
        <v>1078</v>
      </c>
      <c r="L25" s="541">
        <v>1020</v>
      </c>
      <c r="M25" s="203">
        <f t="shared" si="0"/>
        <v>9449</v>
      </c>
      <c r="O25" s="203">
        <f t="shared" si="1"/>
        <v>1049.8888888888889</v>
      </c>
      <c r="P25" s="203">
        <f t="shared" si="2"/>
        <v>62.234077586774681</v>
      </c>
    </row>
    <row r="26" spans="1:16" s="203" customFormat="1" ht="12.75" customHeight="1">
      <c r="A26" s="343">
        <v>11</v>
      </c>
      <c r="B26" s="146" t="s">
        <v>900</v>
      </c>
      <c r="C26" s="518">
        <v>1895</v>
      </c>
      <c r="D26" s="540">
        <v>1251</v>
      </c>
      <c r="E26" s="540">
        <v>1232</v>
      </c>
      <c r="F26" s="540">
        <v>1088</v>
      </c>
      <c r="G26" s="540">
        <v>1282</v>
      </c>
      <c r="H26" s="540">
        <v>1348</v>
      </c>
      <c r="I26" s="540">
        <v>1289</v>
      </c>
      <c r="J26" s="540">
        <v>1197</v>
      </c>
      <c r="K26" s="540">
        <v>1195</v>
      </c>
      <c r="L26" s="541">
        <v>1155</v>
      </c>
      <c r="M26" s="203">
        <f t="shared" si="0"/>
        <v>11037</v>
      </c>
      <c r="O26" s="203">
        <f t="shared" si="1"/>
        <v>1226.3333333333333</v>
      </c>
      <c r="P26" s="203">
        <f t="shared" si="2"/>
        <v>64.714160070360592</v>
      </c>
    </row>
    <row r="27" spans="1:16" s="203" customFormat="1" ht="12.75" customHeight="1">
      <c r="A27" s="343">
        <v>12</v>
      </c>
      <c r="B27" s="146" t="s">
        <v>901</v>
      </c>
      <c r="C27" s="518">
        <v>2457</v>
      </c>
      <c r="D27" s="540">
        <v>1600</v>
      </c>
      <c r="E27" s="540">
        <v>1585</v>
      </c>
      <c r="F27" s="540">
        <v>1432</v>
      </c>
      <c r="G27" s="540">
        <v>1606</v>
      </c>
      <c r="H27" s="540">
        <v>1970</v>
      </c>
      <c r="I27" s="540">
        <v>1796</v>
      </c>
      <c r="J27" s="540">
        <v>1660</v>
      </c>
      <c r="K27" s="540">
        <v>1690</v>
      </c>
      <c r="L27" s="541">
        <v>1559</v>
      </c>
      <c r="M27" s="203">
        <f t="shared" si="0"/>
        <v>14898</v>
      </c>
      <c r="O27" s="203">
        <f t="shared" si="1"/>
        <v>1655.3333333333333</v>
      </c>
      <c r="P27" s="203">
        <f t="shared" si="2"/>
        <v>67.372134038800695</v>
      </c>
    </row>
    <row r="28" spans="1:16" s="203" customFormat="1" ht="12.75" customHeight="1">
      <c r="A28" s="343">
        <v>13</v>
      </c>
      <c r="B28" s="146" t="s">
        <v>902</v>
      </c>
      <c r="C28" s="518">
        <v>2114</v>
      </c>
      <c r="D28" s="540">
        <v>1165</v>
      </c>
      <c r="E28" s="540">
        <v>733</v>
      </c>
      <c r="F28" s="540">
        <v>992</v>
      </c>
      <c r="G28" s="540">
        <v>1128</v>
      </c>
      <c r="H28" s="540">
        <v>1162</v>
      </c>
      <c r="I28" s="540">
        <v>1132</v>
      </c>
      <c r="J28" s="540">
        <v>881</v>
      </c>
      <c r="K28" s="540">
        <v>1084</v>
      </c>
      <c r="L28" s="541">
        <v>958</v>
      </c>
      <c r="M28" s="203">
        <f t="shared" si="0"/>
        <v>9235</v>
      </c>
      <c r="O28" s="203">
        <f t="shared" si="1"/>
        <v>1026.1111111111111</v>
      </c>
      <c r="P28" s="203">
        <f t="shared" si="2"/>
        <v>48.538841585199201</v>
      </c>
    </row>
    <row r="29" spans="1:16" s="203" customFormat="1" ht="12.75" customHeight="1">
      <c r="A29" s="343">
        <v>14</v>
      </c>
      <c r="B29" s="146" t="s">
        <v>903</v>
      </c>
      <c r="C29" s="518">
        <v>1781</v>
      </c>
      <c r="D29" s="540">
        <v>1159</v>
      </c>
      <c r="E29" s="540">
        <v>1104</v>
      </c>
      <c r="F29" s="540">
        <v>346</v>
      </c>
      <c r="G29" s="540">
        <v>1019</v>
      </c>
      <c r="H29" s="540">
        <v>1216</v>
      </c>
      <c r="I29" s="540">
        <v>1160</v>
      </c>
      <c r="J29" s="540">
        <v>1114</v>
      </c>
      <c r="K29" s="540">
        <v>1062</v>
      </c>
      <c r="L29" s="541">
        <v>1010</v>
      </c>
      <c r="M29" s="203">
        <f t="shared" si="0"/>
        <v>9190</v>
      </c>
      <c r="O29" s="203">
        <f t="shared" si="1"/>
        <v>1021.1111111111111</v>
      </c>
      <c r="P29" s="203">
        <f t="shared" si="2"/>
        <v>57.333582881028136</v>
      </c>
    </row>
    <row r="30" spans="1:16" s="203" customFormat="1" ht="12.75" customHeight="1">
      <c r="A30" s="343">
        <v>15</v>
      </c>
      <c r="B30" s="146" t="s">
        <v>904</v>
      </c>
      <c r="C30" s="518">
        <v>3045</v>
      </c>
      <c r="D30" s="540">
        <v>2103</v>
      </c>
      <c r="E30" s="540">
        <v>2043</v>
      </c>
      <c r="F30" s="540">
        <v>1716</v>
      </c>
      <c r="G30" s="540">
        <v>1864</v>
      </c>
      <c r="H30" s="540">
        <v>1995</v>
      </c>
      <c r="I30" s="540">
        <v>1985</v>
      </c>
      <c r="J30" s="540">
        <v>1970</v>
      </c>
      <c r="K30" s="540">
        <v>1834</v>
      </c>
      <c r="L30" s="541">
        <v>1806</v>
      </c>
      <c r="M30" s="203">
        <f t="shared" si="0"/>
        <v>17316</v>
      </c>
      <c r="O30" s="203">
        <f t="shared" si="1"/>
        <v>1924</v>
      </c>
      <c r="P30" s="203">
        <f t="shared" si="2"/>
        <v>63.185550082101805</v>
      </c>
    </row>
    <row r="31" spans="1:16" s="203" customFormat="1" ht="12.75" customHeight="1">
      <c r="A31" s="343">
        <v>16</v>
      </c>
      <c r="B31" s="146" t="s">
        <v>905</v>
      </c>
      <c r="C31" s="518">
        <v>2016</v>
      </c>
      <c r="D31" s="540">
        <v>1268</v>
      </c>
      <c r="E31" s="540">
        <v>1208</v>
      </c>
      <c r="F31" s="540">
        <v>974</v>
      </c>
      <c r="G31" s="540">
        <v>1136</v>
      </c>
      <c r="H31" s="540">
        <v>1249</v>
      </c>
      <c r="I31" s="540">
        <v>1051</v>
      </c>
      <c r="J31" s="540">
        <v>1192</v>
      </c>
      <c r="K31" s="540">
        <v>1150</v>
      </c>
      <c r="L31" s="541">
        <v>1036</v>
      </c>
      <c r="M31" s="203">
        <f t="shared" si="0"/>
        <v>10264</v>
      </c>
      <c r="O31" s="203">
        <f t="shared" si="1"/>
        <v>1140.4444444444443</v>
      </c>
      <c r="P31" s="203">
        <f t="shared" si="2"/>
        <v>56.569664902998227</v>
      </c>
    </row>
    <row r="32" spans="1:16" s="203" customFormat="1" ht="12.75" customHeight="1">
      <c r="A32" s="343">
        <v>17</v>
      </c>
      <c r="B32" s="146" t="s">
        <v>906</v>
      </c>
      <c r="C32" s="518">
        <v>415</v>
      </c>
      <c r="D32" s="540">
        <v>174</v>
      </c>
      <c r="E32" s="540">
        <v>196</v>
      </c>
      <c r="F32" s="540">
        <v>161</v>
      </c>
      <c r="G32" s="540">
        <v>144</v>
      </c>
      <c r="H32" s="540">
        <v>191</v>
      </c>
      <c r="I32" s="540">
        <v>189</v>
      </c>
      <c r="J32" s="540">
        <v>177</v>
      </c>
      <c r="K32" s="540">
        <v>179</v>
      </c>
      <c r="L32" s="541">
        <v>176</v>
      </c>
      <c r="M32" s="203">
        <f t="shared" si="0"/>
        <v>1587</v>
      </c>
      <c r="O32" s="203">
        <f t="shared" si="1"/>
        <v>176.33333333333334</v>
      </c>
      <c r="P32" s="203">
        <f t="shared" si="2"/>
        <v>42.489959839357432</v>
      </c>
    </row>
    <row r="33" spans="1:16" s="203" customFormat="1" ht="12.75" customHeight="1">
      <c r="A33" s="343">
        <v>18</v>
      </c>
      <c r="B33" s="146" t="s">
        <v>907</v>
      </c>
      <c r="C33" s="518">
        <v>2071</v>
      </c>
      <c r="D33" s="540">
        <v>1178</v>
      </c>
      <c r="E33" s="540">
        <v>1161</v>
      </c>
      <c r="F33" s="540">
        <v>1014</v>
      </c>
      <c r="G33" s="540">
        <v>1145</v>
      </c>
      <c r="H33" s="540">
        <v>1254</v>
      </c>
      <c r="I33" s="540">
        <v>1241</v>
      </c>
      <c r="J33" s="540">
        <v>1561</v>
      </c>
      <c r="K33" s="540">
        <v>1503</v>
      </c>
      <c r="L33" s="541">
        <v>1431</v>
      </c>
      <c r="M33" s="203">
        <f t="shared" si="0"/>
        <v>11488</v>
      </c>
      <c r="O33" s="203">
        <f t="shared" si="1"/>
        <v>1276.4444444444443</v>
      </c>
      <c r="P33" s="203">
        <f t="shared" si="2"/>
        <v>61.634207843768444</v>
      </c>
    </row>
    <row r="34" spans="1:16" s="203" customFormat="1" ht="12.75" customHeight="1">
      <c r="A34" s="343">
        <v>19</v>
      </c>
      <c r="B34" s="146" t="s">
        <v>908</v>
      </c>
      <c r="C34" s="518">
        <v>3249</v>
      </c>
      <c r="D34" s="540">
        <v>1614</v>
      </c>
      <c r="E34" s="540">
        <v>1650</v>
      </c>
      <c r="F34" s="540">
        <v>1373</v>
      </c>
      <c r="G34" s="540">
        <v>1482</v>
      </c>
      <c r="H34" s="540">
        <v>1952</v>
      </c>
      <c r="I34" s="540">
        <v>1729</v>
      </c>
      <c r="J34" s="540">
        <v>1614</v>
      </c>
      <c r="K34" s="540">
        <v>1656</v>
      </c>
      <c r="L34" s="541">
        <v>1513</v>
      </c>
      <c r="M34" s="203">
        <f t="shared" si="0"/>
        <v>14583</v>
      </c>
      <c r="O34" s="203">
        <f t="shared" si="1"/>
        <v>1620.3333333333333</v>
      </c>
      <c r="P34" s="203">
        <f t="shared" si="2"/>
        <v>49.871755411921612</v>
      </c>
    </row>
    <row r="35" spans="1:16" s="203" customFormat="1" ht="12.75" customHeight="1">
      <c r="A35" s="343">
        <v>20</v>
      </c>
      <c r="B35" s="146" t="s">
        <v>909</v>
      </c>
      <c r="C35" s="518">
        <v>2620</v>
      </c>
      <c r="D35" s="540">
        <v>1425</v>
      </c>
      <c r="E35" s="540">
        <v>1497</v>
      </c>
      <c r="F35" s="540">
        <v>1154</v>
      </c>
      <c r="G35" s="540">
        <v>1243</v>
      </c>
      <c r="H35" s="540">
        <v>1465</v>
      </c>
      <c r="I35" s="540">
        <v>1363</v>
      </c>
      <c r="J35" s="540">
        <v>1206</v>
      </c>
      <c r="K35" s="540">
        <v>1269</v>
      </c>
      <c r="L35" s="541">
        <v>1207</v>
      </c>
      <c r="M35" s="203">
        <f t="shared" si="0"/>
        <v>11829</v>
      </c>
      <c r="O35" s="203">
        <f t="shared" si="1"/>
        <v>1314.3333333333333</v>
      </c>
      <c r="P35" s="203">
        <f t="shared" si="2"/>
        <v>50.165394402035624</v>
      </c>
    </row>
    <row r="36" spans="1:16" s="203" customFormat="1" ht="12.75" customHeight="1">
      <c r="A36" s="343">
        <v>21</v>
      </c>
      <c r="B36" s="146" t="s">
        <v>910</v>
      </c>
      <c r="C36" s="518">
        <v>2436</v>
      </c>
      <c r="D36" s="540">
        <v>1568</v>
      </c>
      <c r="E36" s="540">
        <v>1484</v>
      </c>
      <c r="F36" s="540">
        <v>33</v>
      </c>
      <c r="G36" s="540">
        <v>1332</v>
      </c>
      <c r="H36" s="540">
        <v>1542</v>
      </c>
      <c r="I36" s="540">
        <v>1491</v>
      </c>
      <c r="J36" s="540">
        <v>1288</v>
      </c>
      <c r="K36" s="540">
        <v>1325</v>
      </c>
      <c r="L36" s="541">
        <v>1292</v>
      </c>
      <c r="M36" s="203">
        <f t="shared" si="0"/>
        <v>11355</v>
      </c>
      <c r="O36" s="203">
        <f t="shared" si="1"/>
        <v>1261.6666666666667</v>
      </c>
      <c r="P36" s="203">
        <f t="shared" si="2"/>
        <v>51.792556102900932</v>
      </c>
    </row>
    <row r="37" spans="1:16" s="203" customFormat="1" ht="12.75" customHeight="1">
      <c r="A37" s="343">
        <v>22</v>
      </c>
      <c r="B37" s="146" t="s">
        <v>911</v>
      </c>
      <c r="C37" s="518">
        <v>3012</v>
      </c>
      <c r="D37" s="540">
        <v>1691</v>
      </c>
      <c r="E37" s="540">
        <v>1676</v>
      </c>
      <c r="F37" s="540">
        <v>1159</v>
      </c>
      <c r="G37" s="540">
        <v>1565</v>
      </c>
      <c r="H37" s="540">
        <v>1715</v>
      </c>
      <c r="I37" s="540">
        <v>1599</v>
      </c>
      <c r="J37" s="540">
        <v>1465</v>
      </c>
      <c r="K37" s="540">
        <v>1577</v>
      </c>
      <c r="L37" s="541">
        <v>1412</v>
      </c>
      <c r="M37" s="203">
        <f t="shared" si="0"/>
        <v>13859</v>
      </c>
      <c r="O37" s="203">
        <f t="shared" si="1"/>
        <v>1539.8888888888889</v>
      </c>
      <c r="P37" s="203">
        <f t="shared" si="2"/>
        <v>51.125129113176925</v>
      </c>
    </row>
    <row r="38" spans="1:16" s="203" customFormat="1" ht="12.75" customHeight="1">
      <c r="A38" s="343">
        <v>23</v>
      </c>
      <c r="B38" s="146" t="s">
        <v>912</v>
      </c>
      <c r="C38" s="518">
        <v>2545</v>
      </c>
      <c r="D38" s="540">
        <v>2009</v>
      </c>
      <c r="E38" s="540">
        <v>1843</v>
      </c>
      <c r="F38" s="540">
        <v>1852</v>
      </c>
      <c r="G38" s="540">
        <v>1936</v>
      </c>
      <c r="H38" s="540">
        <v>2038</v>
      </c>
      <c r="I38" s="540">
        <v>1901</v>
      </c>
      <c r="J38" s="540">
        <v>1895</v>
      </c>
      <c r="K38" s="540">
        <v>1818</v>
      </c>
      <c r="L38" s="541">
        <v>1681</v>
      </c>
      <c r="M38" s="203">
        <f t="shared" si="0"/>
        <v>16973</v>
      </c>
      <c r="O38" s="203">
        <f t="shared" si="1"/>
        <v>1885.8888888888889</v>
      </c>
      <c r="P38" s="203">
        <f t="shared" si="2"/>
        <v>74.101724514298184</v>
      </c>
    </row>
    <row r="39" spans="1:16" s="203" customFormat="1" ht="12.75" customHeight="1">
      <c r="A39" s="343">
        <v>24</v>
      </c>
      <c r="B39" s="146" t="s">
        <v>913</v>
      </c>
      <c r="C39" s="518">
        <v>2267</v>
      </c>
      <c r="D39" s="540">
        <v>1342</v>
      </c>
      <c r="E39" s="540">
        <v>1305</v>
      </c>
      <c r="F39" s="540">
        <v>715</v>
      </c>
      <c r="G39" s="540">
        <v>1254</v>
      </c>
      <c r="H39" s="540">
        <v>1420</v>
      </c>
      <c r="I39" s="540">
        <v>1296</v>
      </c>
      <c r="J39" s="540">
        <v>1105</v>
      </c>
      <c r="K39" s="540">
        <v>1286</v>
      </c>
      <c r="L39" s="541">
        <v>1240</v>
      </c>
      <c r="M39" s="203">
        <f t="shared" si="0"/>
        <v>10963</v>
      </c>
      <c r="O39" s="203">
        <f t="shared" si="1"/>
        <v>1218.1111111111111</v>
      </c>
      <c r="P39" s="203">
        <f t="shared" si="2"/>
        <v>53.732294270450417</v>
      </c>
    </row>
    <row r="40" spans="1:16" s="203" customFormat="1" ht="12.75" customHeight="1">
      <c r="A40" s="343">
        <v>25</v>
      </c>
      <c r="B40" s="146" t="s">
        <v>914</v>
      </c>
      <c r="C40" s="518">
        <v>1519</v>
      </c>
      <c r="D40" s="540">
        <v>448</v>
      </c>
      <c r="E40" s="540">
        <v>513</v>
      </c>
      <c r="F40" s="540">
        <v>395</v>
      </c>
      <c r="G40" s="540">
        <v>445</v>
      </c>
      <c r="H40" s="540">
        <v>504</v>
      </c>
      <c r="I40" s="540">
        <v>470</v>
      </c>
      <c r="J40" s="540">
        <v>371</v>
      </c>
      <c r="K40" s="540">
        <v>417</v>
      </c>
      <c r="L40" s="541">
        <v>434</v>
      </c>
      <c r="M40" s="203">
        <f t="shared" si="0"/>
        <v>3997</v>
      </c>
      <c r="O40" s="203">
        <f t="shared" si="1"/>
        <v>444.11111111111109</v>
      </c>
      <c r="P40" s="203">
        <f t="shared" si="2"/>
        <v>29.237071172555041</v>
      </c>
    </row>
    <row r="41" spans="1:16" s="203" customFormat="1" ht="12.75" customHeight="1">
      <c r="A41" s="343">
        <v>26</v>
      </c>
      <c r="B41" s="146" t="s">
        <v>915</v>
      </c>
      <c r="C41" s="518">
        <v>1940</v>
      </c>
      <c r="D41" s="540">
        <v>1211</v>
      </c>
      <c r="E41" s="540">
        <v>1180</v>
      </c>
      <c r="F41" s="540">
        <v>799</v>
      </c>
      <c r="G41" s="540">
        <v>1076</v>
      </c>
      <c r="H41" s="540">
        <v>1144</v>
      </c>
      <c r="I41" s="540">
        <v>1124</v>
      </c>
      <c r="J41" s="540">
        <v>1011</v>
      </c>
      <c r="K41" s="540">
        <v>1151</v>
      </c>
      <c r="L41" s="541">
        <v>961</v>
      </c>
      <c r="M41" s="203">
        <f t="shared" si="0"/>
        <v>9657</v>
      </c>
      <c r="O41" s="203">
        <f t="shared" si="1"/>
        <v>1073</v>
      </c>
      <c r="P41" s="203">
        <f t="shared" si="2"/>
        <v>55.30927835051547</v>
      </c>
    </row>
    <row r="42" spans="1:16" s="203" customFormat="1" ht="12.75" customHeight="1">
      <c r="A42" s="343">
        <v>27</v>
      </c>
      <c r="B42" s="146" t="s">
        <v>916</v>
      </c>
      <c r="C42" s="518">
        <v>2011</v>
      </c>
      <c r="D42" s="540">
        <v>1254</v>
      </c>
      <c r="E42" s="540">
        <v>1314</v>
      </c>
      <c r="F42" s="540">
        <v>744</v>
      </c>
      <c r="G42" s="540">
        <v>1213</v>
      </c>
      <c r="H42" s="540">
        <v>1327</v>
      </c>
      <c r="I42" s="540">
        <v>1361</v>
      </c>
      <c r="J42" s="540">
        <v>1013</v>
      </c>
      <c r="K42" s="540">
        <v>1397</v>
      </c>
      <c r="L42" s="541">
        <v>1315</v>
      </c>
      <c r="M42" s="203">
        <f t="shared" si="0"/>
        <v>10938</v>
      </c>
      <c r="O42" s="203">
        <f t="shared" si="1"/>
        <v>1215.3333333333333</v>
      </c>
      <c r="P42" s="203">
        <f t="shared" si="2"/>
        <v>60.434278136913633</v>
      </c>
    </row>
    <row r="43" spans="1:16" s="203" customFormat="1" ht="12.75" customHeight="1">
      <c r="A43" s="343">
        <v>28</v>
      </c>
      <c r="B43" s="146" t="s">
        <v>917</v>
      </c>
      <c r="C43" s="518">
        <v>1814</v>
      </c>
      <c r="D43" s="540">
        <v>1202</v>
      </c>
      <c r="E43" s="540">
        <v>1157</v>
      </c>
      <c r="F43" s="540">
        <v>1095</v>
      </c>
      <c r="G43" s="540">
        <v>1185</v>
      </c>
      <c r="H43" s="540">
        <v>1274</v>
      </c>
      <c r="I43" s="540">
        <v>1188</v>
      </c>
      <c r="J43" s="540">
        <v>1033</v>
      </c>
      <c r="K43" s="540">
        <v>1119</v>
      </c>
      <c r="L43" s="541">
        <v>1059</v>
      </c>
      <c r="M43" s="203">
        <f t="shared" si="0"/>
        <v>10312</v>
      </c>
      <c r="O43" s="203">
        <f t="shared" si="1"/>
        <v>1145.7777777777778</v>
      </c>
      <c r="P43" s="203">
        <f t="shared" si="2"/>
        <v>63.163052799215983</v>
      </c>
    </row>
    <row r="44" spans="1:16" s="203" customFormat="1" ht="12.75" customHeight="1">
      <c r="A44" s="335">
        <v>29</v>
      </c>
      <c r="B44" s="330" t="s">
        <v>918</v>
      </c>
      <c r="C44" s="518">
        <v>2026</v>
      </c>
      <c r="D44" s="540">
        <v>1292</v>
      </c>
      <c r="E44" s="540">
        <v>1264</v>
      </c>
      <c r="F44" s="540">
        <v>1111</v>
      </c>
      <c r="G44" s="540">
        <v>1256</v>
      </c>
      <c r="H44" s="540">
        <v>1324</v>
      </c>
      <c r="I44" s="540">
        <v>1258</v>
      </c>
      <c r="J44" s="540">
        <v>1034</v>
      </c>
      <c r="K44" s="540">
        <v>1167</v>
      </c>
      <c r="L44" s="541">
        <v>1039</v>
      </c>
      <c r="M44" s="203">
        <f t="shared" si="0"/>
        <v>10745</v>
      </c>
      <c r="O44" s="203">
        <f t="shared" si="1"/>
        <v>1193.8888888888889</v>
      </c>
      <c r="P44" s="203">
        <f t="shared" si="2"/>
        <v>58.928375562136672</v>
      </c>
    </row>
    <row r="45" spans="1:16" s="203" customFormat="1" ht="12.75" customHeight="1">
      <c r="A45" s="335">
        <v>30</v>
      </c>
      <c r="B45" s="330" t="s">
        <v>919</v>
      </c>
      <c r="C45" s="518">
        <v>1010</v>
      </c>
      <c r="D45" s="540">
        <v>727</v>
      </c>
      <c r="E45" s="540">
        <v>710</v>
      </c>
      <c r="F45" s="540">
        <v>657</v>
      </c>
      <c r="G45" s="540">
        <v>721</v>
      </c>
      <c r="H45" s="540">
        <v>762</v>
      </c>
      <c r="I45" s="540">
        <v>699</v>
      </c>
      <c r="J45" s="540">
        <v>601</v>
      </c>
      <c r="K45" s="540">
        <v>639</v>
      </c>
      <c r="L45" s="541">
        <v>597</v>
      </c>
      <c r="M45" s="203">
        <f t="shared" si="0"/>
        <v>6113</v>
      </c>
      <c r="O45" s="203">
        <f t="shared" si="1"/>
        <v>679.22222222222217</v>
      </c>
      <c r="P45" s="203">
        <f t="shared" si="2"/>
        <v>67.249724972497248</v>
      </c>
    </row>
    <row r="46" spans="1:16" s="203" customFormat="1" ht="12.75" customHeight="1">
      <c r="A46" s="335">
        <v>31</v>
      </c>
      <c r="B46" s="330" t="s">
        <v>920</v>
      </c>
      <c r="C46" s="518">
        <v>481</v>
      </c>
      <c r="D46" s="540">
        <v>335</v>
      </c>
      <c r="E46" s="540">
        <v>335</v>
      </c>
      <c r="F46" s="540">
        <v>341</v>
      </c>
      <c r="G46" s="540">
        <v>346</v>
      </c>
      <c r="H46" s="540">
        <v>366</v>
      </c>
      <c r="I46" s="540">
        <v>324</v>
      </c>
      <c r="J46" s="540">
        <v>296</v>
      </c>
      <c r="K46" s="540">
        <v>306</v>
      </c>
      <c r="L46" s="541">
        <v>305</v>
      </c>
      <c r="M46" s="203">
        <f t="shared" si="0"/>
        <v>2954</v>
      </c>
      <c r="O46" s="203">
        <f t="shared" si="1"/>
        <v>328.22222222222223</v>
      </c>
      <c r="P46" s="203">
        <f t="shared" si="2"/>
        <v>68.237468237468235</v>
      </c>
    </row>
    <row r="47" spans="1:16" s="203" customFormat="1" ht="12.75" customHeight="1">
      <c r="A47" s="335">
        <v>32</v>
      </c>
      <c r="B47" s="330" t="s">
        <v>921</v>
      </c>
      <c r="C47" s="518">
        <v>744</v>
      </c>
      <c r="D47" s="540">
        <v>419</v>
      </c>
      <c r="E47" s="540">
        <v>428</v>
      </c>
      <c r="F47" s="540">
        <v>382</v>
      </c>
      <c r="G47" s="540">
        <v>454</v>
      </c>
      <c r="H47" s="540">
        <v>480</v>
      </c>
      <c r="I47" s="540">
        <v>454</v>
      </c>
      <c r="J47" s="540">
        <v>442</v>
      </c>
      <c r="K47" s="540">
        <v>415</v>
      </c>
      <c r="L47" s="541">
        <v>398</v>
      </c>
      <c r="M47" s="203">
        <f t="shared" si="0"/>
        <v>3872</v>
      </c>
      <c r="O47" s="203">
        <f t="shared" si="1"/>
        <v>430.22222222222223</v>
      </c>
      <c r="P47" s="203">
        <f t="shared" si="2"/>
        <v>57.825567502986864</v>
      </c>
    </row>
    <row r="48" spans="1:16">
      <c r="A48" s="335">
        <v>33</v>
      </c>
      <c r="B48" s="330" t="s">
        <v>922</v>
      </c>
      <c r="C48" s="135">
        <v>1700</v>
      </c>
      <c r="D48" s="540">
        <v>1147</v>
      </c>
      <c r="E48" s="540">
        <v>1104</v>
      </c>
      <c r="F48" s="540">
        <v>1050</v>
      </c>
      <c r="G48" s="540">
        <v>1181</v>
      </c>
      <c r="H48" s="540">
        <v>1195</v>
      </c>
      <c r="I48" s="540">
        <v>1142</v>
      </c>
      <c r="J48" s="540">
        <v>1055</v>
      </c>
      <c r="K48" s="540">
        <v>1059</v>
      </c>
      <c r="L48" s="541">
        <v>1043</v>
      </c>
      <c r="M48" s="203">
        <f t="shared" si="0"/>
        <v>9976</v>
      </c>
      <c r="O48" s="203">
        <f t="shared" si="1"/>
        <v>1108.4444444444443</v>
      </c>
      <c r="P48" s="203">
        <f t="shared" si="2"/>
        <v>65.202614379084963</v>
      </c>
    </row>
    <row r="49" spans="1:16">
      <c r="A49" s="335">
        <v>34</v>
      </c>
      <c r="B49" s="330" t="s">
        <v>923</v>
      </c>
      <c r="C49" s="135">
        <v>1059</v>
      </c>
      <c r="D49" s="540">
        <v>749</v>
      </c>
      <c r="E49" s="540">
        <v>761</v>
      </c>
      <c r="F49" s="540">
        <v>639</v>
      </c>
      <c r="G49" s="540">
        <v>729</v>
      </c>
      <c r="H49" s="540">
        <v>747</v>
      </c>
      <c r="I49" s="540">
        <v>676</v>
      </c>
      <c r="J49" s="540">
        <v>602</v>
      </c>
      <c r="K49" s="540">
        <v>673</v>
      </c>
      <c r="L49" s="541">
        <v>668</v>
      </c>
      <c r="M49" s="203">
        <f t="shared" si="0"/>
        <v>6244</v>
      </c>
      <c r="O49" s="203">
        <f t="shared" si="1"/>
        <v>693.77777777777783</v>
      </c>
      <c r="P49" s="203">
        <f t="shared" si="2"/>
        <v>65.512538033784494</v>
      </c>
    </row>
    <row r="50" spans="1:16">
      <c r="A50" s="335">
        <v>35</v>
      </c>
      <c r="B50" s="330" t="s">
        <v>924</v>
      </c>
      <c r="C50" s="135">
        <v>1487</v>
      </c>
      <c r="D50" s="540">
        <v>958</v>
      </c>
      <c r="E50" s="540">
        <v>1065</v>
      </c>
      <c r="F50" s="540">
        <v>939</v>
      </c>
      <c r="G50" s="540">
        <v>1033</v>
      </c>
      <c r="H50" s="540">
        <v>1133</v>
      </c>
      <c r="I50" s="540">
        <v>1031</v>
      </c>
      <c r="J50" s="540">
        <v>1006</v>
      </c>
      <c r="K50" s="540">
        <v>1055</v>
      </c>
      <c r="L50" s="541">
        <v>970</v>
      </c>
      <c r="M50" s="203">
        <f t="shared" si="0"/>
        <v>9190</v>
      </c>
      <c r="O50" s="203">
        <f t="shared" si="1"/>
        <v>1021.1111111111111</v>
      </c>
      <c r="P50" s="203">
        <f t="shared" si="2"/>
        <v>68.669207203168199</v>
      </c>
    </row>
    <row r="51" spans="1:16" s="129" customFormat="1" ht="12.75" customHeight="1">
      <c r="A51" s="335">
        <v>36</v>
      </c>
      <c r="B51" s="330" t="s">
        <v>925</v>
      </c>
      <c r="C51" s="135">
        <v>1285</v>
      </c>
      <c r="D51" s="540">
        <v>876</v>
      </c>
      <c r="E51" s="540">
        <v>909</v>
      </c>
      <c r="F51" s="540">
        <v>0</v>
      </c>
      <c r="G51" s="540">
        <v>712</v>
      </c>
      <c r="H51" s="540">
        <v>806</v>
      </c>
      <c r="I51" s="540">
        <v>856</v>
      </c>
      <c r="J51" s="540">
        <v>699</v>
      </c>
      <c r="K51" s="540">
        <v>752</v>
      </c>
      <c r="L51" s="541">
        <v>629</v>
      </c>
      <c r="M51" s="203">
        <f t="shared" si="0"/>
        <v>6239</v>
      </c>
      <c r="O51" s="203">
        <f t="shared" si="1"/>
        <v>693.22222222222217</v>
      </c>
      <c r="P51" s="203">
        <f t="shared" si="2"/>
        <v>53.947254647643753</v>
      </c>
    </row>
    <row r="52" spans="1:16" s="129" customFormat="1" ht="12.75" customHeight="1">
      <c r="A52" s="335">
        <v>37</v>
      </c>
      <c r="B52" s="330" t="s">
        <v>926</v>
      </c>
      <c r="C52" s="539">
        <v>1739</v>
      </c>
      <c r="D52" s="540">
        <v>1021</v>
      </c>
      <c r="E52" s="540">
        <v>1098</v>
      </c>
      <c r="F52" s="540">
        <v>65</v>
      </c>
      <c r="G52" s="540">
        <v>898</v>
      </c>
      <c r="H52" s="540">
        <v>1039</v>
      </c>
      <c r="I52" s="540">
        <v>898</v>
      </c>
      <c r="J52" s="540">
        <v>809</v>
      </c>
      <c r="K52" s="540">
        <v>991</v>
      </c>
      <c r="L52" s="541">
        <v>924</v>
      </c>
      <c r="M52" s="203">
        <f t="shared" si="0"/>
        <v>7743</v>
      </c>
      <c r="O52" s="203">
        <f t="shared" si="1"/>
        <v>860.33333333333337</v>
      </c>
      <c r="P52" s="203">
        <f t="shared" si="2"/>
        <v>49.4728771324516</v>
      </c>
    </row>
    <row r="53" spans="1:16" s="129" customFormat="1" ht="13.15" customHeight="1">
      <c r="A53" s="335">
        <v>38</v>
      </c>
      <c r="B53" s="330" t="s">
        <v>927</v>
      </c>
      <c r="C53" s="539">
        <v>1532</v>
      </c>
      <c r="D53" s="540">
        <v>956</v>
      </c>
      <c r="E53" s="540">
        <v>897</v>
      </c>
      <c r="F53" s="540">
        <v>665</v>
      </c>
      <c r="G53" s="540">
        <v>892</v>
      </c>
      <c r="H53" s="540">
        <v>973</v>
      </c>
      <c r="I53" s="540">
        <v>882</v>
      </c>
      <c r="J53" s="540">
        <v>890</v>
      </c>
      <c r="K53" s="540">
        <v>809</v>
      </c>
      <c r="L53" s="541">
        <v>851</v>
      </c>
      <c r="M53" s="203">
        <f t="shared" si="0"/>
        <v>7815</v>
      </c>
      <c r="O53" s="203">
        <f t="shared" si="1"/>
        <v>868.33333333333337</v>
      </c>
      <c r="P53" s="203">
        <f t="shared" si="2"/>
        <v>56.679721496953874</v>
      </c>
    </row>
    <row r="54" spans="1:16">
      <c r="A54" s="813" t="s">
        <v>14</v>
      </c>
      <c r="B54" s="814"/>
      <c r="C54" s="205">
        <f t="shared" ref="C54:L54" si="3">SUM(C16:C53)</f>
        <v>70180</v>
      </c>
      <c r="D54" s="205">
        <f t="shared" si="3"/>
        <v>43905</v>
      </c>
      <c r="E54" s="205">
        <f t="shared" si="3"/>
        <v>42866</v>
      </c>
      <c r="F54" s="205">
        <f t="shared" si="3"/>
        <v>33622</v>
      </c>
      <c r="G54" s="205">
        <f t="shared" si="3"/>
        <v>42405</v>
      </c>
      <c r="H54" s="205">
        <f t="shared" si="3"/>
        <v>46358</v>
      </c>
      <c r="I54" s="205">
        <f t="shared" si="3"/>
        <v>43616</v>
      </c>
      <c r="J54" s="205">
        <f t="shared" si="3"/>
        <v>40531</v>
      </c>
      <c r="K54" s="205">
        <f t="shared" si="3"/>
        <v>41989</v>
      </c>
      <c r="L54" s="205">
        <f t="shared" si="3"/>
        <v>39713</v>
      </c>
      <c r="M54" s="203">
        <f t="shared" si="0"/>
        <v>375005</v>
      </c>
      <c r="O54" s="203">
        <f t="shared" si="1"/>
        <v>41667.222222222219</v>
      </c>
      <c r="P54" s="203">
        <f t="shared" si="2"/>
        <v>59.37193249105475</v>
      </c>
    </row>
    <row r="58" spans="1:16">
      <c r="J58" s="719" t="s">
        <v>885</v>
      </c>
      <c r="K58" s="719"/>
      <c r="L58" s="719"/>
    </row>
    <row r="59" spans="1:16">
      <c r="J59" s="719"/>
      <c r="K59" s="719"/>
      <c r="L59" s="719"/>
    </row>
    <row r="60" spans="1:16">
      <c r="J60" s="719"/>
      <c r="K60" s="719"/>
      <c r="L60" s="719"/>
    </row>
    <row r="61" spans="1:16">
      <c r="J61" s="719"/>
      <c r="K61" s="719"/>
      <c r="L61" s="719"/>
    </row>
    <row r="62" spans="1:16">
      <c r="J62" s="719"/>
      <c r="K62" s="719"/>
      <c r="L62" s="719"/>
    </row>
  </sheetData>
  <mergeCells count="14">
    <mergeCell ref="A9:E9"/>
    <mergeCell ref="A10:E10"/>
    <mergeCell ref="J58:L62"/>
    <mergeCell ref="K1:L1"/>
    <mergeCell ref="G1:H1"/>
    <mergeCell ref="A3:L3"/>
    <mergeCell ref="A4:L4"/>
    <mergeCell ref="A13:A14"/>
    <mergeCell ref="B13:B14"/>
    <mergeCell ref="C13:C14"/>
    <mergeCell ref="C2:I2"/>
    <mergeCell ref="D13:L13"/>
    <mergeCell ref="J12:L12"/>
    <mergeCell ref="A54:B54"/>
  </mergeCells>
  <printOptions horizontalCentered="1"/>
  <pageMargins left="0.70866141732283472" right="0.70866141732283472" top="0.23622047244094491" bottom="0"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sheetPr codeName="Sheet53">
    <pageSetUpPr fitToPage="1"/>
  </sheetPr>
  <dimension ref="A1:P58"/>
  <sheetViews>
    <sheetView zoomScale="80" zoomScaleNormal="80" zoomScaleSheetLayoutView="80" workbookViewId="0">
      <selection activeCell="T28" sqref="T28"/>
    </sheetView>
  </sheetViews>
  <sheetFormatPr defaultRowHeight="12.75"/>
  <cols>
    <col min="2" max="2" width="14.7109375"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c r="C1" s="772" t="s">
        <v>0</v>
      </c>
      <c r="D1" s="772"/>
      <c r="E1" s="772"/>
      <c r="F1" s="772"/>
      <c r="G1" s="772"/>
      <c r="H1" s="772"/>
      <c r="I1" s="772"/>
      <c r="J1" s="214"/>
      <c r="K1" s="214"/>
      <c r="L1" s="915" t="s">
        <v>519</v>
      </c>
      <c r="M1" s="915"/>
      <c r="N1" s="214"/>
      <c r="O1" s="214"/>
      <c r="P1" s="214"/>
    </row>
    <row r="2" spans="1:16" ht="21">
      <c r="B2" s="773" t="s">
        <v>734</v>
      </c>
      <c r="C2" s="773"/>
      <c r="D2" s="773"/>
      <c r="E2" s="773"/>
      <c r="F2" s="773"/>
      <c r="G2" s="773"/>
      <c r="H2" s="773"/>
      <c r="I2" s="773"/>
      <c r="J2" s="773"/>
      <c r="K2" s="773"/>
      <c r="L2" s="773"/>
      <c r="M2" s="215"/>
      <c r="N2" s="215"/>
      <c r="O2" s="215"/>
      <c r="P2" s="215"/>
    </row>
    <row r="3" spans="1:16" ht="21">
      <c r="C3" s="188"/>
      <c r="D3" s="188"/>
      <c r="E3" s="188"/>
      <c r="F3" s="188"/>
      <c r="G3" s="188"/>
      <c r="H3" s="188"/>
      <c r="I3" s="188"/>
      <c r="J3" s="188"/>
      <c r="K3" s="188"/>
      <c r="L3" s="188"/>
      <c r="M3" s="188"/>
      <c r="N3" s="215"/>
      <c r="O3" s="215"/>
      <c r="P3" s="215"/>
    </row>
    <row r="4" spans="1:16" ht="20.25" customHeight="1">
      <c r="A4" s="926" t="s">
        <v>518</v>
      </c>
      <c r="B4" s="926"/>
      <c r="C4" s="926"/>
      <c r="D4" s="926"/>
      <c r="E4" s="926"/>
      <c r="F4" s="926"/>
      <c r="G4" s="926"/>
      <c r="H4" s="926"/>
      <c r="I4" s="926"/>
      <c r="J4" s="926"/>
      <c r="K4" s="926"/>
      <c r="L4" s="926"/>
      <c r="M4" s="926"/>
    </row>
    <row r="5" spans="1:16" ht="20.25" customHeight="1">
      <c r="A5" s="927" t="s">
        <v>933</v>
      </c>
      <c r="B5" s="927"/>
      <c r="C5" s="927"/>
      <c r="D5" s="927"/>
      <c r="E5" s="927"/>
      <c r="F5" s="927"/>
      <c r="G5" s="927"/>
      <c r="H5" s="775" t="s">
        <v>1132</v>
      </c>
      <c r="I5" s="775"/>
      <c r="J5" s="775"/>
      <c r="K5" s="775"/>
      <c r="L5" s="775"/>
      <c r="M5" s="775"/>
      <c r="N5" s="94"/>
    </row>
    <row r="6" spans="1:16" ht="15" customHeight="1">
      <c r="A6" s="845" t="s">
        <v>68</v>
      </c>
      <c r="B6" s="845" t="s">
        <v>279</v>
      </c>
      <c r="C6" s="928" t="s">
        <v>409</v>
      </c>
      <c r="D6" s="929"/>
      <c r="E6" s="929"/>
      <c r="F6" s="929"/>
      <c r="G6" s="930"/>
      <c r="H6" s="844" t="s">
        <v>406</v>
      </c>
      <c r="I6" s="844"/>
      <c r="J6" s="844"/>
      <c r="K6" s="844"/>
      <c r="L6" s="844"/>
      <c r="M6" s="845" t="s">
        <v>280</v>
      </c>
    </row>
    <row r="7" spans="1:16" ht="12.75" customHeight="1">
      <c r="A7" s="846"/>
      <c r="B7" s="846"/>
      <c r="C7" s="931"/>
      <c r="D7" s="932"/>
      <c r="E7" s="932"/>
      <c r="F7" s="932"/>
      <c r="G7" s="933"/>
      <c r="H7" s="844"/>
      <c r="I7" s="844"/>
      <c r="J7" s="844"/>
      <c r="K7" s="844"/>
      <c r="L7" s="844"/>
      <c r="M7" s="846"/>
    </row>
    <row r="8" spans="1:16" ht="5.25" customHeight="1">
      <c r="A8" s="846"/>
      <c r="B8" s="846"/>
      <c r="C8" s="931"/>
      <c r="D8" s="932"/>
      <c r="E8" s="932"/>
      <c r="F8" s="932"/>
      <c r="G8" s="933"/>
      <c r="H8" s="844"/>
      <c r="I8" s="844"/>
      <c r="J8" s="844"/>
      <c r="K8" s="844"/>
      <c r="L8" s="844"/>
      <c r="M8" s="846"/>
    </row>
    <row r="9" spans="1:16" ht="68.25" customHeight="1">
      <c r="A9" s="847"/>
      <c r="B9" s="847"/>
      <c r="C9" s="220" t="s">
        <v>281</v>
      </c>
      <c r="D9" s="220" t="s">
        <v>282</v>
      </c>
      <c r="E9" s="220" t="s">
        <v>283</v>
      </c>
      <c r="F9" s="220" t="s">
        <v>284</v>
      </c>
      <c r="G9" s="244" t="s">
        <v>285</v>
      </c>
      <c r="H9" s="243" t="s">
        <v>405</v>
      </c>
      <c r="I9" s="243" t="s">
        <v>410</v>
      </c>
      <c r="J9" s="243" t="s">
        <v>407</v>
      </c>
      <c r="K9" s="243" t="s">
        <v>408</v>
      </c>
      <c r="L9" s="243" t="s">
        <v>41</v>
      </c>
      <c r="M9" s="847"/>
    </row>
    <row r="10" spans="1:16" ht="15">
      <c r="A10" s="221">
        <v>1</v>
      </c>
      <c r="B10" s="221">
        <v>2</v>
      </c>
      <c r="C10" s="221">
        <v>3</v>
      </c>
      <c r="D10" s="221">
        <v>4</v>
      </c>
      <c r="E10" s="221">
        <v>5</v>
      </c>
      <c r="F10" s="221">
        <v>6</v>
      </c>
      <c r="G10" s="221">
        <v>7</v>
      </c>
      <c r="H10" s="221">
        <v>8</v>
      </c>
      <c r="I10" s="221">
        <v>9</v>
      </c>
      <c r="J10" s="221">
        <v>10</v>
      </c>
      <c r="K10" s="221">
        <v>11</v>
      </c>
      <c r="L10" s="221">
        <v>12</v>
      </c>
      <c r="M10" s="221">
        <v>13</v>
      </c>
    </row>
    <row r="11" spans="1:16" ht="15">
      <c r="A11" s="343">
        <v>1</v>
      </c>
      <c r="B11" s="146" t="s">
        <v>890</v>
      </c>
      <c r="C11" s="528" t="s">
        <v>937</v>
      </c>
      <c r="D11" s="528" t="s">
        <v>937</v>
      </c>
      <c r="E11" s="528" t="s">
        <v>937</v>
      </c>
      <c r="F11" s="528" t="s">
        <v>937</v>
      </c>
      <c r="G11" s="528" t="s">
        <v>937</v>
      </c>
      <c r="H11" s="528" t="s">
        <v>937</v>
      </c>
      <c r="I11" s="528" t="s">
        <v>937</v>
      </c>
      <c r="J11" s="528" t="s">
        <v>937</v>
      </c>
      <c r="K11" s="528" t="s">
        <v>937</v>
      </c>
      <c r="L11" s="528" t="s">
        <v>937</v>
      </c>
      <c r="M11" s="528" t="s">
        <v>937</v>
      </c>
    </row>
    <row r="12" spans="1:16" ht="15">
      <c r="A12" s="343">
        <v>2</v>
      </c>
      <c r="B12" s="146" t="s">
        <v>891</v>
      </c>
      <c r="C12" s="528" t="s">
        <v>937</v>
      </c>
      <c r="D12" s="528" t="s">
        <v>937</v>
      </c>
      <c r="E12" s="528" t="s">
        <v>937</v>
      </c>
      <c r="F12" s="528" t="s">
        <v>937</v>
      </c>
      <c r="G12" s="528" t="s">
        <v>937</v>
      </c>
      <c r="H12" s="528" t="s">
        <v>937</v>
      </c>
      <c r="I12" s="528" t="s">
        <v>937</v>
      </c>
      <c r="J12" s="528" t="s">
        <v>937</v>
      </c>
      <c r="K12" s="528" t="s">
        <v>937</v>
      </c>
      <c r="L12" s="528" t="s">
        <v>937</v>
      </c>
      <c r="M12" s="528" t="s">
        <v>937</v>
      </c>
    </row>
    <row r="13" spans="1:16" ht="15">
      <c r="A13" s="343">
        <v>3</v>
      </c>
      <c r="B13" s="146" t="s">
        <v>892</v>
      </c>
      <c r="C13" s="528" t="s">
        <v>937</v>
      </c>
      <c r="D13" s="528" t="s">
        <v>937</v>
      </c>
      <c r="E13" s="528" t="s">
        <v>937</v>
      </c>
      <c r="F13" s="528" t="s">
        <v>937</v>
      </c>
      <c r="G13" s="528" t="s">
        <v>937</v>
      </c>
      <c r="H13" s="528" t="s">
        <v>937</v>
      </c>
      <c r="I13" s="528" t="s">
        <v>937</v>
      </c>
      <c r="J13" s="528" t="s">
        <v>937</v>
      </c>
      <c r="K13" s="528" t="s">
        <v>937</v>
      </c>
      <c r="L13" s="528" t="s">
        <v>937</v>
      </c>
      <c r="M13" s="528" t="s">
        <v>937</v>
      </c>
    </row>
    <row r="14" spans="1:16" ht="15">
      <c r="A14" s="343">
        <v>4</v>
      </c>
      <c r="B14" s="146" t="s">
        <v>893</v>
      </c>
      <c r="C14" s="528" t="s">
        <v>937</v>
      </c>
      <c r="D14" s="528" t="s">
        <v>937</v>
      </c>
      <c r="E14" s="528" t="s">
        <v>937</v>
      </c>
      <c r="F14" s="528" t="s">
        <v>937</v>
      </c>
      <c r="G14" s="528" t="s">
        <v>937</v>
      </c>
      <c r="H14" s="528" t="s">
        <v>937</v>
      </c>
      <c r="I14" s="528" t="s">
        <v>937</v>
      </c>
      <c r="J14" s="528" t="s">
        <v>937</v>
      </c>
      <c r="K14" s="528" t="s">
        <v>937</v>
      </c>
      <c r="L14" s="528" t="s">
        <v>937</v>
      </c>
      <c r="M14" s="528" t="s">
        <v>937</v>
      </c>
    </row>
    <row r="15" spans="1:16" ht="15">
      <c r="A15" s="343">
        <v>5</v>
      </c>
      <c r="B15" s="146" t="s">
        <v>894</v>
      </c>
      <c r="C15" s="528" t="s">
        <v>937</v>
      </c>
      <c r="D15" s="528" t="s">
        <v>937</v>
      </c>
      <c r="E15" s="528" t="s">
        <v>937</v>
      </c>
      <c r="F15" s="528" t="s">
        <v>937</v>
      </c>
      <c r="G15" s="528" t="s">
        <v>937</v>
      </c>
      <c r="H15" s="528" t="s">
        <v>937</v>
      </c>
      <c r="I15" s="528" t="s">
        <v>937</v>
      </c>
      <c r="J15" s="528" t="s">
        <v>937</v>
      </c>
      <c r="K15" s="528" t="s">
        <v>937</v>
      </c>
      <c r="L15" s="528" t="s">
        <v>937</v>
      </c>
      <c r="M15" s="528" t="s">
        <v>937</v>
      </c>
    </row>
    <row r="16" spans="1:16" ht="15">
      <c r="A16" s="343">
        <v>6</v>
      </c>
      <c r="B16" s="146" t="s">
        <v>895</v>
      </c>
      <c r="C16" s="528" t="s">
        <v>937</v>
      </c>
      <c r="D16" s="528" t="s">
        <v>937</v>
      </c>
      <c r="E16" s="528" t="s">
        <v>937</v>
      </c>
      <c r="F16" s="528" t="s">
        <v>937</v>
      </c>
      <c r="G16" s="528" t="s">
        <v>937</v>
      </c>
      <c r="H16" s="528" t="s">
        <v>937</v>
      </c>
      <c r="I16" s="528" t="s">
        <v>937</v>
      </c>
      <c r="J16" s="528" t="s">
        <v>937</v>
      </c>
      <c r="K16" s="528" t="s">
        <v>937</v>
      </c>
      <c r="L16" s="528" t="s">
        <v>937</v>
      </c>
      <c r="M16" s="528" t="s">
        <v>937</v>
      </c>
    </row>
    <row r="17" spans="1:13" ht="15">
      <c r="A17" s="343">
        <v>7</v>
      </c>
      <c r="B17" s="146" t="s">
        <v>896</v>
      </c>
      <c r="C17" s="528" t="s">
        <v>937</v>
      </c>
      <c r="D17" s="528" t="s">
        <v>937</v>
      </c>
      <c r="E17" s="528" t="s">
        <v>937</v>
      </c>
      <c r="F17" s="528" t="s">
        <v>937</v>
      </c>
      <c r="G17" s="528" t="s">
        <v>937</v>
      </c>
      <c r="H17" s="528" t="s">
        <v>937</v>
      </c>
      <c r="I17" s="528" t="s">
        <v>937</v>
      </c>
      <c r="J17" s="528" t="s">
        <v>937</v>
      </c>
      <c r="K17" s="528" t="s">
        <v>937</v>
      </c>
      <c r="L17" s="528" t="s">
        <v>937</v>
      </c>
      <c r="M17" s="528" t="s">
        <v>937</v>
      </c>
    </row>
    <row r="18" spans="1:13" ht="15">
      <c r="A18" s="343">
        <v>8</v>
      </c>
      <c r="B18" s="146" t="s">
        <v>897</v>
      </c>
      <c r="C18" s="528" t="s">
        <v>937</v>
      </c>
      <c r="D18" s="528" t="s">
        <v>937</v>
      </c>
      <c r="E18" s="528" t="s">
        <v>937</v>
      </c>
      <c r="F18" s="528" t="s">
        <v>937</v>
      </c>
      <c r="G18" s="528" t="s">
        <v>937</v>
      </c>
      <c r="H18" s="528" t="s">
        <v>937</v>
      </c>
      <c r="I18" s="528" t="s">
        <v>937</v>
      </c>
      <c r="J18" s="528" t="s">
        <v>937</v>
      </c>
      <c r="K18" s="528" t="s">
        <v>937</v>
      </c>
      <c r="L18" s="528" t="s">
        <v>937</v>
      </c>
      <c r="M18" s="528" t="s">
        <v>937</v>
      </c>
    </row>
    <row r="19" spans="1:13" ht="15">
      <c r="A19" s="343">
        <v>9</v>
      </c>
      <c r="B19" s="146" t="s">
        <v>898</v>
      </c>
      <c r="C19" s="528" t="s">
        <v>937</v>
      </c>
      <c r="D19" s="528" t="s">
        <v>937</v>
      </c>
      <c r="E19" s="528" t="s">
        <v>937</v>
      </c>
      <c r="F19" s="528" t="s">
        <v>937</v>
      </c>
      <c r="G19" s="528" t="s">
        <v>937</v>
      </c>
      <c r="H19" s="528" t="s">
        <v>937</v>
      </c>
      <c r="I19" s="528" t="s">
        <v>937</v>
      </c>
      <c r="J19" s="528" t="s">
        <v>937</v>
      </c>
      <c r="K19" s="528" t="s">
        <v>937</v>
      </c>
      <c r="L19" s="528" t="s">
        <v>937</v>
      </c>
      <c r="M19" s="528" t="s">
        <v>937</v>
      </c>
    </row>
    <row r="20" spans="1:13" ht="15">
      <c r="A20" s="343">
        <v>10</v>
      </c>
      <c r="B20" s="146" t="s">
        <v>899</v>
      </c>
      <c r="C20" s="528" t="s">
        <v>937</v>
      </c>
      <c r="D20" s="528" t="s">
        <v>937</v>
      </c>
      <c r="E20" s="528" t="s">
        <v>937</v>
      </c>
      <c r="F20" s="528" t="s">
        <v>937</v>
      </c>
      <c r="G20" s="528" t="s">
        <v>937</v>
      </c>
      <c r="H20" s="528" t="s">
        <v>937</v>
      </c>
      <c r="I20" s="528" t="s">
        <v>937</v>
      </c>
      <c r="J20" s="528" t="s">
        <v>937</v>
      </c>
      <c r="K20" s="528" t="s">
        <v>937</v>
      </c>
      <c r="L20" s="528" t="s">
        <v>937</v>
      </c>
      <c r="M20" s="528" t="s">
        <v>937</v>
      </c>
    </row>
    <row r="21" spans="1:13" ht="15">
      <c r="A21" s="343">
        <v>11</v>
      </c>
      <c r="B21" s="146" t="s">
        <v>900</v>
      </c>
      <c r="C21" s="528" t="s">
        <v>937</v>
      </c>
      <c r="D21" s="528" t="s">
        <v>937</v>
      </c>
      <c r="E21" s="528" t="s">
        <v>937</v>
      </c>
      <c r="F21" s="528" t="s">
        <v>937</v>
      </c>
      <c r="G21" s="528" t="s">
        <v>937</v>
      </c>
      <c r="H21" s="528" t="s">
        <v>937</v>
      </c>
      <c r="I21" s="528" t="s">
        <v>937</v>
      </c>
      <c r="J21" s="528" t="s">
        <v>937</v>
      </c>
      <c r="K21" s="528" t="s">
        <v>937</v>
      </c>
      <c r="L21" s="528" t="s">
        <v>937</v>
      </c>
      <c r="M21" s="528" t="s">
        <v>937</v>
      </c>
    </row>
    <row r="22" spans="1:13" ht="15">
      <c r="A22" s="343">
        <v>12</v>
      </c>
      <c r="B22" s="146" t="s">
        <v>901</v>
      </c>
      <c r="C22" s="528" t="s">
        <v>937</v>
      </c>
      <c r="D22" s="528" t="s">
        <v>937</v>
      </c>
      <c r="E22" s="528" t="s">
        <v>937</v>
      </c>
      <c r="F22" s="528" t="s">
        <v>937</v>
      </c>
      <c r="G22" s="528" t="s">
        <v>937</v>
      </c>
      <c r="H22" s="528" t="s">
        <v>937</v>
      </c>
      <c r="I22" s="528" t="s">
        <v>937</v>
      </c>
      <c r="J22" s="528" t="s">
        <v>937</v>
      </c>
      <c r="K22" s="528" t="s">
        <v>937</v>
      </c>
      <c r="L22" s="528" t="s">
        <v>937</v>
      </c>
      <c r="M22" s="528" t="s">
        <v>937</v>
      </c>
    </row>
    <row r="23" spans="1:13" ht="15">
      <c r="A23" s="343">
        <v>13</v>
      </c>
      <c r="B23" s="146" t="s">
        <v>902</v>
      </c>
      <c r="C23" s="528" t="s">
        <v>937</v>
      </c>
      <c r="D23" s="528" t="s">
        <v>937</v>
      </c>
      <c r="E23" s="528" t="s">
        <v>937</v>
      </c>
      <c r="F23" s="528" t="s">
        <v>937</v>
      </c>
      <c r="G23" s="528" t="s">
        <v>937</v>
      </c>
      <c r="H23" s="528" t="s">
        <v>937</v>
      </c>
      <c r="I23" s="528" t="s">
        <v>937</v>
      </c>
      <c r="J23" s="528" t="s">
        <v>937</v>
      </c>
      <c r="K23" s="528" t="s">
        <v>937</v>
      </c>
      <c r="L23" s="528" t="s">
        <v>937</v>
      </c>
      <c r="M23" s="528" t="s">
        <v>937</v>
      </c>
    </row>
    <row r="24" spans="1:13" ht="15">
      <c r="A24" s="343">
        <v>14</v>
      </c>
      <c r="B24" s="146" t="s">
        <v>903</v>
      </c>
      <c r="C24" s="528" t="s">
        <v>937</v>
      </c>
      <c r="D24" s="528" t="s">
        <v>937</v>
      </c>
      <c r="E24" s="528" t="s">
        <v>937</v>
      </c>
      <c r="F24" s="528" t="s">
        <v>937</v>
      </c>
      <c r="G24" s="528" t="s">
        <v>937</v>
      </c>
      <c r="H24" s="528" t="s">
        <v>937</v>
      </c>
      <c r="I24" s="528" t="s">
        <v>937</v>
      </c>
      <c r="J24" s="528" t="s">
        <v>937</v>
      </c>
      <c r="K24" s="528" t="s">
        <v>937</v>
      </c>
      <c r="L24" s="528" t="s">
        <v>937</v>
      </c>
      <c r="M24" s="528" t="s">
        <v>937</v>
      </c>
    </row>
    <row r="25" spans="1:13" ht="15">
      <c r="A25" s="343">
        <v>15</v>
      </c>
      <c r="B25" s="146" t="s">
        <v>904</v>
      </c>
      <c r="C25" s="528" t="s">
        <v>937</v>
      </c>
      <c r="D25" s="528" t="s">
        <v>937</v>
      </c>
      <c r="E25" s="528" t="s">
        <v>937</v>
      </c>
      <c r="F25" s="528" t="s">
        <v>937</v>
      </c>
      <c r="G25" s="528" t="s">
        <v>937</v>
      </c>
      <c r="H25" s="528" t="s">
        <v>937</v>
      </c>
      <c r="I25" s="528" t="s">
        <v>937</v>
      </c>
      <c r="J25" s="528" t="s">
        <v>937</v>
      </c>
      <c r="K25" s="528" t="s">
        <v>937</v>
      </c>
      <c r="L25" s="528" t="s">
        <v>937</v>
      </c>
      <c r="M25" s="528" t="s">
        <v>937</v>
      </c>
    </row>
    <row r="26" spans="1:13" ht="15">
      <c r="A26" s="343">
        <v>16</v>
      </c>
      <c r="B26" s="146" t="s">
        <v>905</v>
      </c>
      <c r="C26" s="528" t="s">
        <v>937</v>
      </c>
      <c r="D26" s="528" t="s">
        <v>937</v>
      </c>
      <c r="E26" s="528" t="s">
        <v>937</v>
      </c>
      <c r="F26" s="528" t="s">
        <v>937</v>
      </c>
      <c r="G26" s="528" t="s">
        <v>937</v>
      </c>
      <c r="H26" s="528" t="s">
        <v>937</v>
      </c>
      <c r="I26" s="528" t="s">
        <v>937</v>
      </c>
      <c r="J26" s="528" t="s">
        <v>937</v>
      </c>
      <c r="K26" s="528" t="s">
        <v>937</v>
      </c>
      <c r="L26" s="528" t="s">
        <v>937</v>
      </c>
      <c r="M26" s="528" t="s">
        <v>937</v>
      </c>
    </row>
    <row r="27" spans="1:13" ht="15">
      <c r="A27" s="343">
        <v>17</v>
      </c>
      <c r="B27" s="146" t="s">
        <v>906</v>
      </c>
      <c r="C27" s="528" t="s">
        <v>937</v>
      </c>
      <c r="D27" s="528" t="s">
        <v>937</v>
      </c>
      <c r="E27" s="528" t="s">
        <v>937</v>
      </c>
      <c r="F27" s="528" t="s">
        <v>937</v>
      </c>
      <c r="G27" s="528" t="s">
        <v>937</v>
      </c>
      <c r="H27" s="528" t="s">
        <v>937</v>
      </c>
      <c r="I27" s="528" t="s">
        <v>937</v>
      </c>
      <c r="J27" s="528" t="s">
        <v>937</v>
      </c>
      <c r="K27" s="528" t="s">
        <v>937</v>
      </c>
      <c r="L27" s="528" t="s">
        <v>937</v>
      </c>
      <c r="M27" s="528" t="s">
        <v>937</v>
      </c>
    </row>
    <row r="28" spans="1:13" ht="15">
      <c r="A28" s="343">
        <v>18</v>
      </c>
      <c r="B28" s="146" t="s">
        <v>907</v>
      </c>
      <c r="C28" s="528" t="s">
        <v>937</v>
      </c>
      <c r="D28" s="528" t="s">
        <v>937</v>
      </c>
      <c r="E28" s="528" t="s">
        <v>937</v>
      </c>
      <c r="F28" s="528" t="s">
        <v>937</v>
      </c>
      <c r="G28" s="528" t="s">
        <v>937</v>
      </c>
      <c r="H28" s="528" t="s">
        <v>937</v>
      </c>
      <c r="I28" s="528" t="s">
        <v>937</v>
      </c>
      <c r="J28" s="528" t="s">
        <v>937</v>
      </c>
      <c r="K28" s="528" t="s">
        <v>937</v>
      </c>
      <c r="L28" s="528" t="s">
        <v>937</v>
      </c>
      <c r="M28" s="528" t="s">
        <v>937</v>
      </c>
    </row>
    <row r="29" spans="1:13" ht="15">
      <c r="A29" s="343">
        <v>19</v>
      </c>
      <c r="B29" s="146" t="s">
        <v>908</v>
      </c>
      <c r="C29" s="528" t="s">
        <v>937</v>
      </c>
      <c r="D29" s="528" t="s">
        <v>937</v>
      </c>
      <c r="E29" s="528" t="s">
        <v>937</v>
      </c>
      <c r="F29" s="528" t="s">
        <v>937</v>
      </c>
      <c r="G29" s="528" t="s">
        <v>937</v>
      </c>
      <c r="H29" s="528" t="s">
        <v>937</v>
      </c>
      <c r="I29" s="528" t="s">
        <v>937</v>
      </c>
      <c r="J29" s="528" t="s">
        <v>937</v>
      </c>
      <c r="K29" s="528" t="s">
        <v>937</v>
      </c>
      <c r="L29" s="528" t="s">
        <v>937</v>
      </c>
      <c r="M29" s="528" t="s">
        <v>937</v>
      </c>
    </row>
    <row r="30" spans="1:13" ht="15">
      <c r="A30" s="343">
        <v>20</v>
      </c>
      <c r="B30" s="146" t="s">
        <v>909</v>
      </c>
      <c r="C30" s="528" t="s">
        <v>937</v>
      </c>
      <c r="D30" s="528" t="s">
        <v>937</v>
      </c>
      <c r="E30" s="528" t="s">
        <v>937</v>
      </c>
      <c r="F30" s="528" t="s">
        <v>937</v>
      </c>
      <c r="G30" s="528" t="s">
        <v>937</v>
      </c>
      <c r="H30" s="528" t="s">
        <v>937</v>
      </c>
      <c r="I30" s="528" t="s">
        <v>937</v>
      </c>
      <c r="J30" s="528" t="s">
        <v>937</v>
      </c>
      <c r="K30" s="528" t="s">
        <v>937</v>
      </c>
      <c r="L30" s="528" t="s">
        <v>937</v>
      </c>
      <c r="M30" s="528" t="s">
        <v>937</v>
      </c>
    </row>
    <row r="31" spans="1:13" ht="15">
      <c r="A31" s="343">
        <v>21</v>
      </c>
      <c r="B31" s="146" t="s">
        <v>910</v>
      </c>
      <c r="C31" s="528" t="s">
        <v>937</v>
      </c>
      <c r="D31" s="528" t="s">
        <v>937</v>
      </c>
      <c r="E31" s="528" t="s">
        <v>937</v>
      </c>
      <c r="F31" s="528" t="s">
        <v>937</v>
      </c>
      <c r="G31" s="528" t="s">
        <v>937</v>
      </c>
      <c r="H31" s="528" t="s">
        <v>937</v>
      </c>
      <c r="I31" s="528" t="s">
        <v>937</v>
      </c>
      <c r="J31" s="528" t="s">
        <v>937</v>
      </c>
      <c r="K31" s="528" t="s">
        <v>937</v>
      </c>
      <c r="L31" s="528" t="s">
        <v>937</v>
      </c>
      <c r="M31" s="528" t="s">
        <v>937</v>
      </c>
    </row>
    <row r="32" spans="1:13" ht="15">
      <c r="A32" s="343">
        <v>22</v>
      </c>
      <c r="B32" s="146" t="s">
        <v>911</v>
      </c>
      <c r="C32" s="528" t="s">
        <v>937</v>
      </c>
      <c r="D32" s="528" t="s">
        <v>937</v>
      </c>
      <c r="E32" s="528" t="s">
        <v>937</v>
      </c>
      <c r="F32" s="528" t="s">
        <v>937</v>
      </c>
      <c r="G32" s="528" t="s">
        <v>937</v>
      </c>
      <c r="H32" s="528" t="s">
        <v>937</v>
      </c>
      <c r="I32" s="528" t="s">
        <v>937</v>
      </c>
      <c r="J32" s="528" t="s">
        <v>937</v>
      </c>
      <c r="K32" s="528" t="s">
        <v>937</v>
      </c>
      <c r="L32" s="528" t="s">
        <v>937</v>
      </c>
      <c r="M32" s="528" t="s">
        <v>937</v>
      </c>
    </row>
    <row r="33" spans="1:13" ht="15">
      <c r="A33" s="343">
        <v>23</v>
      </c>
      <c r="B33" s="146" t="s">
        <v>912</v>
      </c>
      <c r="C33" s="528" t="s">
        <v>937</v>
      </c>
      <c r="D33" s="528" t="s">
        <v>937</v>
      </c>
      <c r="E33" s="528" t="s">
        <v>937</v>
      </c>
      <c r="F33" s="528" t="s">
        <v>937</v>
      </c>
      <c r="G33" s="528" t="s">
        <v>937</v>
      </c>
      <c r="H33" s="528" t="s">
        <v>937</v>
      </c>
      <c r="I33" s="528" t="s">
        <v>937</v>
      </c>
      <c r="J33" s="528" t="s">
        <v>937</v>
      </c>
      <c r="K33" s="528" t="s">
        <v>937</v>
      </c>
      <c r="L33" s="528" t="s">
        <v>937</v>
      </c>
      <c r="M33" s="528" t="s">
        <v>937</v>
      </c>
    </row>
    <row r="34" spans="1:13" ht="15">
      <c r="A34" s="343">
        <v>24</v>
      </c>
      <c r="B34" s="146" t="s">
        <v>913</v>
      </c>
      <c r="C34" s="528" t="s">
        <v>937</v>
      </c>
      <c r="D34" s="528" t="s">
        <v>937</v>
      </c>
      <c r="E34" s="528" t="s">
        <v>937</v>
      </c>
      <c r="F34" s="528" t="s">
        <v>937</v>
      </c>
      <c r="G34" s="528" t="s">
        <v>937</v>
      </c>
      <c r="H34" s="528" t="s">
        <v>937</v>
      </c>
      <c r="I34" s="528" t="s">
        <v>937</v>
      </c>
      <c r="J34" s="528" t="s">
        <v>937</v>
      </c>
      <c r="K34" s="528" t="s">
        <v>937</v>
      </c>
      <c r="L34" s="528" t="s">
        <v>937</v>
      </c>
      <c r="M34" s="528" t="s">
        <v>937</v>
      </c>
    </row>
    <row r="35" spans="1:13" ht="15">
      <c r="A35" s="343">
        <v>25</v>
      </c>
      <c r="B35" s="146" t="s">
        <v>914</v>
      </c>
      <c r="C35" s="528" t="s">
        <v>937</v>
      </c>
      <c r="D35" s="528" t="s">
        <v>937</v>
      </c>
      <c r="E35" s="528" t="s">
        <v>937</v>
      </c>
      <c r="F35" s="528" t="s">
        <v>937</v>
      </c>
      <c r="G35" s="528" t="s">
        <v>937</v>
      </c>
      <c r="H35" s="528" t="s">
        <v>937</v>
      </c>
      <c r="I35" s="528" t="s">
        <v>937</v>
      </c>
      <c r="J35" s="528" t="s">
        <v>937</v>
      </c>
      <c r="K35" s="528" t="s">
        <v>937</v>
      </c>
      <c r="L35" s="528" t="s">
        <v>937</v>
      </c>
      <c r="M35" s="528" t="s">
        <v>937</v>
      </c>
    </row>
    <row r="36" spans="1:13" ht="15">
      <c r="A36" s="343">
        <v>26</v>
      </c>
      <c r="B36" s="146" t="s">
        <v>915</v>
      </c>
      <c r="C36" s="528" t="s">
        <v>937</v>
      </c>
      <c r="D36" s="528" t="s">
        <v>937</v>
      </c>
      <c r="E36" s="528" t="s">
        <v>937</v>
      </c>
      <c r="F36" s="528" t="s">
        <v>937</v>
      </c>
      <c r="G36" s="528" t="s">
        <v>937</v>
      </c>
      <c r="H36" s="528" t="s">
        <v>937</v>
      </c>
      <c r="I36" s="528" t="s">
        <v>937</v>
      </c>
      <c r="J36" s="528" t="s">
        <v>937</v>
      </c>
      <c r="K36" s="528" t="s">
        <v>937</v>
      </c>
      <c r="L36" s="528" t="s">
        <v>937</v>
      </c>
      <c r="M36" s="528" t="s">
        <v>937</v>
      </c>
    </row>
    <row r="37" spans="1:13" ht="15">
      <c r="A37" s="343">
        <v>27</v>
      </c>
      <c r="B37" s="146" t="s">
        <v>916</v>
      </c>
      <c r="C37" s="528" t="s">
        <v>937</v>
      </c>
      <c r="D37" s="528" t="s">
        <v>937</v>
      </c>
      <c r="E37" s="528" t="s">
        <v>937</v>
      </c>
      <c r="F37" s="528" t="s">
        <v>937</v>
      </c>
      <c r="G37" s="528" t="s">
        <v>937</v>
      </c>
      <c r="H37" s="528" t="s">
        <v>937</v>
      </c>
      <c r="I37" s="528" t="s">
        <v>937</v>
      </c>
      <c r="J37" s="528" t="s">
        <v>937</v>
      </c>
      <c r="K37" s="528" t="s">
        <v>937</v>
      </c>
      <c r="L37" s="528" t="s">
        <v>937</v>
      </c>
      <c r="M37" s="528" t="s">
        <v>937</v>
      </c>
    </row>
    <row r="38" spans="1:13" ht="15">
      <c r="A38" s="343">
        <v>28</v>
      </c>
      <c r="B38" s="146" t="s">
        <v>917</v>
      </c>
      <c r="C38" s="528" t="s">
        <v>937</v>
      </c>
      <c r="D38" s="528" t="s">
        <v>937</v>
      </c>
      <c r="E38" s="528" t="s">
        <v>937</v>
      </c>
      <c r="F38" s="528" t="s">
        <v>937</v>
      </c>
      <c r="G38" s="528" t="s">
        <v>937</v>
      </c>
      <c r="H38" s="528" t="s">
        <v>937</v>
      </c>
      <c r="I38" s="528" t="s">
        <v>937</v>
      </c>
      <c r="J38" s="528" t="s">
        <v>937</v>
      </c>
      <c r="K38" s="528" t="s">
        <v>937</v>
      </c>
      <c r="L38" s="528" t="s">
        <v>937</v>
      </c>
      <c r="M38" s="528" t="s">
        <v>937</v>
      </c>
    </row>
    <row r="39" spans="1:13" ht="15">
      <c r="A39" s="335">
        <v>29</v>
      </c>
      <c r="B39" s="330" t="s">
        <v>918</v>
      </c>
      <c r="C39" s="528" t="s">
        <v>937</v>
      </c>
      <c r="D39" s="528" t="s">
        <v>937</v>
      </c>
      <c r="E39" s="528" t="s">
        <v>937</v>
      </c>
      <c r="F39" s="528" t="s">
        <v>937</v>
      </c>
      <c r="G39" s="528" t="s">
        <v>937</v>
      </c>
      <c r="H39" s="528" t="s">
        <v>937</v>
      </c>
      <c r="I39" s="528" t="s">
        <v>937</v>
      </c>
      <c r="J39" s="528" t="s">
        <v>937</v>
      </c>
      <c r="K39" s="528" t="s">
        <v>937</v>
      </c>
      <c r="L39" s="528" t="s">
        <v>937</v>
      </c>
      <c r="M39" s="528" t="s">
        <v>937</v>
      </c>
    </row>
    <row r="40" spans="1:13" ht="15">
      <c r="A40" s="335">
        <v>30</v>
      </c>
      <c r="B40" s="330" t="s">
        <v>919</v>
      </c>
      <c r="C40" s="528" t="s">
        <v>937</v>
      </c>
      <c r="D40" s="528" t="s">
        <v>937</v>
      </c>
      <c r="E40" s="528" t="s">
        <v>937</v>
      </c>
      <c r="F40" s="528" t="s">
        <v>937</v>
      </c>
      <c r="G40" s="528" t="s">
        <v>937</v>
      </c>
      <c r="H40" s="528" t="s">
        <v>937</v>
      </c>
      <c r="I40" s="528" t="s">
        <v>937</v>
      </c>
      <c r="J40" s="528" t="s">
        <v>937</v>
      </c>
      <c r="K40" s="528" t="s">
        <v>937</v>
      </c>
      <c r="L40" s="528" t="s">
        <v>937</v>
      </c>
      <c r="M40" s="528" t="s">
        <v>937</v>
      </c>
    </row>
    <row r="41" spans="1:13" ht="15">
      <c r="A41" s="335">
        <v>31</v>
      </c>
      <c r="B41" s="330" t="s">
        <v>920</v>
      </c>
      <c r="C41" s="528" t="s">
        <v>937</v>
      </c>
      <c r="D41" s="528" t="s">
        <v>937</v>
      </c>
      <c r="E41" s="528" t="s">
        <v>937</v>
      </c>
      <c r="F41" s="528" t="s">
        <v>937</v>
      </c>
      <c r="G41" s="528" t="s">
        <v>937</v>
      </c>
      <c r="H41" s="528" t="s">
        <v>937</v>
      </c>
      <c r="I41" s="528" t="s">
        <v>937</v>
      </c>
      <c r="J41" s="528" t="s">
        <v>937</v>
      </c>
      <c r="K41" s="528" t="s">
        <v>937</v>
      </c>
      <c r="L41" s="528" t="s">
        <v>937</v>
      </c>
      <c r="M41" s="528" t="s">
        <v>937</v>
      </c>
    </row>
    <row r="42" spans="1:13" ht="15">
      <c r="A42" s="335">
        <v>32</v>
      </c>
      <c r="B42" s="330" t="s">
        <v>921</v>
      </c>
      <c r="C42" s="528" t="s">
        <v>937</v>
      </c>
      <c r="D42" s="528" t="s">
        <v>937</v>
      </c>
      <c r="E42" s="528" t="s">
        <v>937</v>
      </c>
      <c r="F42" s="528" t="s">
        <v>937</v>
      </c>
      <c r="G42" s="528" t="s">
        <v>937</v>
      </c>
      <c r="H42" s="528" t="s">
        <v>937</v>
      </c>
      <c r="I42" s="528" t="s">
        <v>937</v>
      </c>
      <c r="J42" s="528" t="s">
        <v>937</v>
      </c>
      <c r="K42" s="528" t="s">
        <v>937</v>
      </c>
      <c r="L42" s="528" t="s">
        <v>937</v>
      </c>
      <c r="M42" s="528" t="s">
        <v>937</v>
      </c>
    </row>
    <row r="43" spans="1:13" ht="15">
      <c r="A43" s="335">
        <v>33</v>
      </c>
      <c r="B43" s="330" t="s">
        <v>922</v>
      </c>
      <c r="C43" s="528" t="s">
        <v>937</v>
      </c>
      <c r="D43" s="528" t="s">
        <v>937</v>
      </c>
      <c r="E43" s="528" t="s">
        <v>937</v>
      </c>
      <c r="F43" s="528" t="s">
        <v>937</v>
      </c>
      <c r="G43" s="528" t="s">
        <v>937</v>
      </c>
      <c r="H43" s="528" t="s">
        <v>937</v>
      </c>
      <c r="I43" s="528" t="s">
        <v>937</v>
      </c>
      <c r="J43" s="528" t="s">
        <v>937</v>
      </c>
      <c r="K43" s="528" t="s">
        <v>937</v>
      </c>
      <c r="L43" s="528" t="s">
        <v>937</v>
      </c>
      <c r="M43" s="528" t="s">
        <v>937</v>
      </c>
    </row>
    <row r="44" spans="1:13" ht="15">
      <c r="A44" s="335">
        <v>34</v>
      </c>
      <c r="B44" s="330" t="s">
        <v>923</v>
      </c>
      <c r="C44" s="528" t="s">
        <v>937</v>
      </c>
      <c r="D44" s="528" t="s">
        <v>937</v>
      </c>
      <c r="E44" s="528" t="s">
        <v>937</v>
      </c>
      <c r="F44" s="528" t="s">
        <v>937</v>
      </c>
      <c r="G44" s="528" t="s">
        <v>937</v>
      </c>
      <c r="H44" s="528" t="s">
        <v>937</v>
      </c>
      <c r="I44" s="528" t="s">
        <v>937</v>
      </c>
      <c r="J44" s="528" t="s">
        <v>937</v>
      </c>
      <c r="K44" s="528" t="s">
        <v>937</v>
      </c>
      <c r="L44" s="528" t="s">
        <v>937</v>
      </c>
      <c r="M44" s="528" t="s">
        <v>937</v>
      </c>
    </row>
    <row r="45" spans="1:13" ht="15">
      <c r="A45" s="335">
        <v>35</v>
      </c>
      <c r="B45" s="330" t="s">
        <v>924</v>
      </c>
      <c r="C45" s="528" t="s">
        <v>937</v>
      </c>
      <c r="D45" s="528" t="s">
        <v>937</v>
      </c>
      <c r="E45" s="528" t="s">
        <v>937</v>
      </c>
      <c r="F45" s="528" t="s">
        <v>937</v>
      </c>
      <c r="G45" s="528" t="s">
        <v>937</v>
      </c>
      <c r="H45" s="528" t="s">
        <v>937</v>
      </c>
      <c r="I45" s="528" t="s">
        <v>937</v>
      </c>
      <c r="J45" s="528" t="s">
        <v>937</v>
      </c>
      <c r="K45" s="528" t="s">
        <v>937</v>
      </c>
      <c r="L45" s="528" t="s">
        <v>937</v>
      </c>
      <c r="M45" s="528" t="s">
        <v>937</v>
      </c>
    </row>
    <row r="46" spans="1:13" ht="15">
      <c r="A46" s="335">
        <v>36</v>
      </c>
      <c r="B46" s="330" t="s">
        <v>925</v>
      </c>
      <c r="C46" s="528" t="s">
        <v>937</v>
      </c>
      <c r="D46" s="528" t="s">
        <v>937</v>
      </c>
      <c r="E46" s="528" t="s">
        <v>937</v>
      </c>
      <c r="F46" s="528" t="s">
        <v>937</v>
      </c>
      <c r="G46" s="528" t="s">
        <v>937</v>
      </c>
      <c r="H46" s="528" t="s">
        <v>937</v>
      </c>
      <c r="I46" s="528" t="s">
        <v>937</v>
      </c>
      <c r="J46" s="528" t="s">
        <v>937</v>
      </c>
      <c r="K46" s="528" t="s">
        <v>937</v>
      </c>
      <c r="L46" s="528" t="s">
        <v>937</v>
      </c>
      <c r="M46" s="528" t="s">
        <v>937</v>
      </c>
    </row>
    <row r="47" spans="1:13" ht="15">
      <c r="A47" s="335">
        <v>37</v>
      </c>
      <c r="B47" s="330" t="s">
        <v>926</v>
      </c>
      <c r="C47" s="528" t="s">
        <v>937</v>
      </c>
      <c r="D47" s="528" t="s">
        <v>937</v>
      </c>
      <c r="E47" s="528" t="s">
        <v>937</v>
      </c>
      <c r="F47" s="528" t="s">
        <v>937</v>
      </c>
      <c r="G47" s="528" t="s">
        <v>937</v>
      </c>
      <c r="H47" s="528" t="s">
        <v>937</v>
      </c>
      <c r="I47" s="528" t="s">
        <v>937</v>
      </c>
      <c r="J47" s="528" t="s">
        <v>937</v>
      </c>
      <c r="K47" s="528" t="s">
        <v>937</v>
      </c>
      <c r="L47" s="528" t="s">
        <v>937</v>
      </c>
      <c r="M47" s="528" t="s">
        <v>937</v>
      </c>
    </row>
    <row r="48" spans="1:13" ht="15">
      <c r="A48" s="335">
        <v>38</v>
      </c>
      <c r="B48" s="330" t="s">
        <v>927</v>
      </c>
      <c r="C48" s="528" t="s">
        <v>937</v>
      </c>
      <c r="D48" s="528" t="s">
        <v>937</v>
      </c>
      <c r="E48" s="528" t="s">
        <v>937</v>
      </c>
      <c r="F48" s="528" t="s">
        <v>937</v>
      </c>
      <c r="G48" s="528" t="s">
        <v>937</v>
      </c>
      <c r="H48" s="528" t="s">
        <v>937</v>
      </c>
      <c r="I48" s="528" t="s">
        <v>937</v>
      </c>
      <c r="J48" s="528" t="s">
        <v>937</v>
      </c>
      <c r="K48" s="528" t="s">
        <v>937</v>
      </c>
      <c r="L48" s="528" t="s">
        <v>937</v>
      </c>
      <c r="M48" s="528" t="s">
        <v>937</v>
      </c>
    </row>
    <row r="49" spans="1:13" ht="15">
      <c r="A49" s="29" t="s">
        <v>14</v>
      </c>
      <c r="B49" s="9"/>
      <c r="C49" s="528" t="s">
        <v>937</v>
      </c>
      <c r="D49" s="528" t="s">
        <v>937</v>
      </c>
      <c r="E49" s="528" t="s">
        <v>937</v>
      </c>
      <c r="F49" s="528" t="s">
        <v>937</v>
      </c>
      <c r="G49" s="528" t="s">
        <v>937</v>
      </c>
      <c r="H49" s="528" t="s">
        <v>937</v>
      </c>
      <c r="I49" s="528" t="s">
        <v>937</v>
      </c>
      <c r="J49" s="528" t="s">
        <v>937</v>
      </c>
      <c r="K49" s="528" t="s">
        <v>937</v>
      </c>
      <c r="L49" s="528" t="s">
        <v>937</v>
      </c>
      <c r="M49" s="528" t="s">
        <v>937</v>
      </c>
    </row>
    <row r="50" spans="1:13" ht="16.5" customHeight="1">
      <c r="B50" s="223"/>
      <c r="C50" s="925"/>
      <c r="D50" s="925"/>
      <c r="E50" s="925"/>
      <c r="F50" s="925"/>
    </row>
    <row r="54" spans="1:13">
      <c r="J54" s="719" t="s">
        <v>885</v>
      </c>
      <c r="K54" s="719"/>
      <c r="L54" s="719"/>
    </row>
    <row r="55" spans="1:13">
      <c r="J55" s="719"/>
      <c r="K55" s="719"/>
      <c r="L55" s="719"/>
    </row>
    <row r="56" spans="1:13">
      <c r="J56" s="719"/>
      <c r="K56" s="719"/>
      <c r="L56" s="719"/>
    </row>
    <row r="57" spans="1:13">
      <c r="J57" s="719"/>
      <c r="K57" s="719"/>
      <c r="L57" s="719"/>
    </row>
    <row r="58" spans="1:13">
      <c r="J58" s="719"/>
      <c r="K58" s="719"/>
      <c r="L58" s="719"/>
    </row>
  </sheetData>
  <mergeCells count="13">
    <mergeCell ref="J54:L58"/>
    <mergeCell ref="B2:L2"/>
    <mergeCell ref="L1:M1"/>
    <mergeCell ref="C1:I1"/>
    <mergeCell ref="C50:F50"/>
    <mergeCell ref="H6:L8"/>
    <mergeCell ref="H5:M5"/>
    <mergeCell ref="A4:M4"/>
    <mergeCell ref="A5:G5"/>
    <mergeCell ref="M6:M9"/>
    <mergeCell ref="A6:A9"/>
    <mergeCell ref="B6:B9"/>
    <mergeCell ref="C6:G8"/>
  </mergeCells>
  <printOptions horizontalCentered="1"/>
  <pageMargins left="0.70866141732283472" right="0.70866141732283472" top="0.23622047244094491" bottom="0" header="0.31496062992125984" footer="0.31496062992125984"/>
  <pageSetup paperSize="9" scale="80" orientation="landscape" r:id="rId1"/>
  <colBreaks count="1" manualBreakCount="1">
    <brk id="13" max="1048575" man="1"/>
  </colBreaks>
</worksheet>
</file>

<file path=xl/worksheets/sheet54.xml><?xml version="1.0" encoding="utf-8"?>
<worksheet xmlns="http://schemas.openxmlformats.org/spreadsheetml/2006/main" xmlns:r="http://schemas.openxmlformats.org/officeDocument/2006/relationships">
  <sheetPr codeName="Sheet54">
    <pageSetUpPr fitToPage="1"/>
  </sheetPr>
  <dimension ref="A1:L47"/>
  <sheetViews>
    <sheetView topLeftCell="A29" zoomScaleSheetLayoutView="63" workbookViewId="0">
      <selection activeCell="I28" sqref="I28"/>
    </sheetView>
  </sheetViews>
  <sheetFormatPr defaultRowHeight="12.75"/>
  <cols>
    <col min="1" max="1" width="40.85546875" customWidth="1"/>
    <col min="2" max="2" width="25.7109375" customWidth="1"/>
    <col min="3" max="3" width="21.85546875" customWidth="1"/>
    <col min="4" max="4" width="22.5703125" customWidth="1"/>
    <col min="5" max="5" width="19.42578125" customWidth="1"/>
    <col min="6" max="6" width="26.85546875" customWidth="1"/>
  </cols>
  <sheetData>
    <row r="1" spans="1:12" ht="18">
      <c r="A1" s="772" t="s">
        <v>0</v>
      </c>
      <c r="B1" s="772"/>
      <c r="C1" s="772"/>
      <c r="D1" s="772"/>
      <c r="E1" s="772"/>
      <c r="F1" s="224" t="s">
        <v>521</v>
      </c>
      <c r="G1" s="214"/>
      <c r="H1" s="214"/>
      <c r="I1" s="214"/>
      <c r="J1" s="214"/>
      <c r="K1" s="214"/>
      <c r="L1" s="214"/>
    </row>
    <row r="2" spans="1:12" ht="21">
      <c r="A2" s="773" t="s">
        <v>734</v>
      </c>
      <c r="B2" s="773"/>
      <c r="C2" s="773"/>
      <c r="D2" s="773"/>
      <c r="E2" s="773"/>
      <c r="F2" s="773"/>
      <c r="G2" s="215"/>
      <c r="H2" s="215"/>
      <c r="I2" s="215"/>
      <c r="J2" s="215"/>
      <c r="K2" s="215"/>
      <c r="L2" s="215"/>
    </row>
    <row r="3" spans="1:12">
      <c r="A3" s="148"/>
      <c r="B3" s="148"/>
      <c r="C3" s="148"/>
      <c r="D3" s="148"/>
      <c r="E3" s="148"/>
      <c r="F3" s="148"/>
    </row>
    <row r="4" spans="1:12" ht="18.75">
      <c r="A4" s="934" t="s">
        <v>520</v>
      </c>
      <c r="B4" s="934"/>
      <c r="C4" s="934"/>
      <c r="D4" s="934"/>
      <c r="E4" s="934"/>
      <c r="F4" s="934"/>
      <c r="G4" s="934"/>
    </row>
    <row r="5" spans="1:12" ht="18.75">
      <c r="A5" s="190" t="s">
        <v>934</v>
      </c>
      <c r="B5" s="225"/>
      <c r="C5" s="225"/>
      <c r="D5" s="225"/>
      <c r="E5" s="225"/>
      <c r="F5" s="225"/>
      <c r="G5" s="225"/>
    </row>
    <row r="6" spans="1:12" ht="31.5">
      <c r="A6" s="226"/>
      <c r="B6" s="227" t="s">
        <v>309</v>
      </c>
      <c r="C6" s="227" t="s">
        <v>310</v>
      </c>
      <c r="D6" s="227" t="s">
        <v>311</v>
      </c>
      <c r="E6" s="228"/>
      <c r="F6" s="228"/>
    </row>
    <row r="7" spans="1:12" ht="25.5">
      <c r="A7" s="288" t="s">
        <v>312</v>
      </c>
      <c r="B7" s="229" t="s">
        <v>1097</v>
      </c>
      <c r="C7" s="229" t="s">
        <v>1098</v>
      </c>
      <c r="D7" s="229" t="s">
        <v>1099</v>
      </c>
      <c r="E7" s="228"/>
      <c r="F7" s="228"/>
    </row>
    <row r="8" spans="1:12" ht="13.5" customHeight="1">
      <c r="A8" s="229" t="s">
        <v>313</v>
      </c>
      <c r="B8" s="229"/>
      <c r="C8" s="229"/>
      <c r="D8" s="229"/>
      <c r="E8" s="228"/>
      <c r="F8" s="228"/>
    </row>
    <row r="9" spans="1:12" ht="13.5" customHeight="1">
      <c r="A9" s="229" t="s">
        <v>314</v>
      </c>
      <c r="B9" s="229" t="s">
        <v>1100</v>
      </c>
      <c r="C9" s="229" t="s">
        <v>1101</v>
      </c>
      <c r="D9" s="229" t="s">
        <v>1101</v>
      </c>
      <c r="E9" s="228"/>
      <c r="F9" s="228"/>
    </row>
    <row r="10" spans="1:12" ht="13.5" customHeight="1">
      <c r="A10" s="230" t="s">
        <v>315</v>
      </c>
      <c r="B10" s="229" t="s">
        <v>1102</v>
      </c>
      <c r="C10" s="229" t="s">
        <v>1101</v>
      </c>
      <c r="D10" s="229" t="s">
        <v>1103</v>
      </c>
      <c r="E10" s="228"/>
      <c r="F10" s="228"/>
    </row>
    <row r="11" spans="1:12" ht="13.5" customHeight="1">
      <c r="A11" s="230" t="s">
        <v>316</v>
      </c>
      <c r="B11" s="229" t="s">
        <v>1101</v>
      </c>
      <c r="C11" s="229" t="s">
        <v>1103</v>
      </c>
      <c r="D11" s="229" t="s">
        <v>1103</v>
      </c>
      <c r="E11" s="228"/>
      <c r="F11" s="228"/>
    </row>
    <row r="12" spans="1:12" ht="13.5" customHeight="1">
      <c r="A12" s="230" t="s">
        <v>317</v>
      </c>
      <c r="B12" s="229" t="s">
        <v>1104</v>
      </c>
      <c r="C12" s="229" t="s">
        <v>1101</v>
      </c>
      <c r="D12" s="229" t="s">
        <v>1103</v>
      </c>
      <c r="E12" s="228"/>
      <c r="F12" s="228"/>
    </row>
    <row r="13" spans="1:12" ht="13.5" customHeight="1">
      <c r="A13" s="230" t="s">
        <v>318</v>
      </c>
      <c r="B13" s="229" t="s">
        <v>1101</v>
      </c>
      <c r="C13" s="229" t="s">
        <v>1101</v>
      </c>
      <c r="D13" s="229" t="s">
        <v>1101</v>
      </c>
      <c r="E13" s="228"/>
      <c r="F13" s="228"/>
    </row>
    <row r="14" spans="1:12" ht="13.5" customHeight="1">
      <c r="A14" s="230" t="s">
        <v>319</v>
      </c>
      <c r="B14" s="229" t="s">
        <v>1101</v>
      </c>
      <c r="C14" s="229" t="s">
        <v>1101</v>
      </c>
      <c r="D14" s="229" t="s">
        <v>1101</v>
      </c>
      <c r="E14" s="228"/>
      <c r="F14" s="228"/>
    </row>
    <row r="15" spans="1:12" ht="13.5" customHeight="1">
      <c r="A15" s="230" t="s">
        <v>320</v>
      </c>
      <c r="B15" s="229" t="s">
        <v>1101</v>
      </c>
      <c r="C15" s="229" t="s">
        <v>1101</v>
      </c>
      <c r="D15" s="229" t="s">
        <v>1101</v>
      </c>
      <c r="E15" s="228"/>
      <c r="F15" s="228"/>
    </row>
    <row r="16" spans="1:12" ht="13.5" customHeight="1">
      <c r="A16" s="230" t="s">
        <v>321</v>
      </c>
      <c r="B16" s="229" t="s">
        <v>1105</v>
      </c>
      <c r="C16" s="229" t="s">
        <v>1101</v>
      </c>
      <c r="D16" s="229" t="s">
        <v>1101</v>
      </c>
      <c r="E16" s="228"/>
      <c r="F16" s="228"/>
    </row>
    <row r="17" spans="1:7" ht="13.5" customHeight="1">
      <c r="A17" s="230" t="s">
        <v>322</v>
      </c>
      <c r="B17" s="229"/>
      <c r="C17" s="229"/>
      <c r="D17" s="229"/>
      <c r="E17" s="228"/>
      <c r="F17" s="228"/>
    </row>
    <row r="18" spans="1:7" ht="13.5" customHeight="1">
      <c r="A18" s="231"/>
      <c r="B18" s="232"/>
      <c r="C18" s="232"/>
      <c r="D18" s="232"/>
      <c r="E18" s="228"/>
      <c r="F18" s="228"/>
    </row>
    <row r="19" spans="1:7" ht="13.5" customHeight="1">
      <c r="A19" s="935" t="s">
        <v>323</v>
      </c>
      <c r="B19" s="935"/>
      <c r="C19" s="935"/>
      <c r="D19" s="935"/>
      <c r="E19" s="935"/>
      <c r="F19" s="935"/>
      <c r="G19" s="935"/>
    </row>
    <row r="20" spans="1:7" ht="15">
      <c r="A20" s="228"/>
      <c r="B20" s="228"/>
      <c r="C20" s="228"/>
      <c r="D20" s="228"/>
      <c r="E20" s="936" t="s">
        <v>1136</v>
      </c>
      <c r="F20" s="936"/>
      <c r="G20" s="104"/>
    </row>
    <row r="21" spans="1:7" ht="46.15" customHeight="1">
      <c r="A21" s="218" t="s">
        <v>412</v>
      </c>
      <c r="B21" s="218" t="s">
        <v>3</v>
      </c>
      <c r="C21" s="233" t="s">
        <v>324</v>
      </c>
      <c r="D21" s="234" t="s">
        <v>325</v>
      </c>
      <c r="E21" s="274" t="s">
        <v>326</v>
      </c>
      <c r="F21" s="274" t="s">
        <v>327</v>
      </c>
      <c r="G21" s="12"/>
    </row>
    <row r="22" spans="1:7" ht="25.5">
      <c r="A22" s="229" t="s">
        <v>328</v>
      </c>
      <c r="B22" s="229" t="s">
        <v>1106</v>
      </c>
      <c r="C22" s="229">
        <v>8</v>
      </c>
      <c r="D22" s="235" t="s">
        <v>1136</v>
      </c>
      <c r="E22" s="236"/>
      <c r="F22" s="236" t="s">
        <v>1107</v>
      </c>
    </row>
    <row r="23" spans="1:7" ht="15">
      <c r="A23" s="229" t="s">
        <v>329</v>
      </c>
      <c r="B23" s="229" t="s">
        <v>937</v>
      </c>
      <c r="C23" s="229" t="s">
        <v>937</v>
      </c>
      <c r="D23" s="235" t="s">
        <v>937</v>
      </c>
      <c r="E23" s="236" t="s">
        <v>937</v>
      </c>
      <c r="F23" s="236"/>
    </row>
    <row r="24" spans="1:7" ht="15">
      <c r="A24" s="229" t="s">
        <v>330</v>
      </c>
      <c r="B24" s="229" t="s">
        <v>937</v>
      </c>
      <c r="C24" s="9" t="s">
        <v>937</v>
      </c>
      <c r="D24" s="235" t="s">
        <v>937</v>
      </c>
      <c r="E24" s="236" t="s">
        <v>937</v>
      </c>
      <c r="F24" s="236"/>
    </row>
    <row r="25" spans="1:7" ht="25.5">
      <c r="A25" s="229" t="s">
        <v>331</v>
      </c>
      <c r="B25" s="229" t="s">
        <v>937</v>
      </c>
      <c r="C25" s="9" t="s">
        <v>937</v>
      </c>
      <c r="D25" s="235" t="s">
        <v>937</v>
      </c>
      <c r="E25" s="236" t="s">
        <v>937</v>
      </c>
      <c r="F25" s="236"/>
    </row>
    <row r="26" spans="1:7" ht="32.25" customHeight="1">
      <c r="A26" s="229" t="s">
        <v>332</v>
      </c>
      <c r="B26" s="229" t="s">
        <v>986</v>
      </c>
      <c r="C26" s="9" t="s">
        <v>986</v>
      </c>
      <c r="D26" s="235" t="s">
        <v>986</v>
      </c>
      <c r="E26" s="236" t="s">
        <v>986</v>
      </c>
      <c r="F26" s="236"/>
    </row>
    <row r="27" spans="1:7" ht="15">
      <c r="A27" s="229" t="s">
        <v>333</v>
      </c>
      <c r="B27" s="229" t="s">
        <v>986</v>
      </c>
      <c r="C27" s="9" t="s">
        <v>986</v>
      </c>
      <c r="D27" s="235" t="s">
        <v>986</v>
      </c>
      <c r="E27" s="236" t="s">
        <v>986</v>
      </c>
      <c r="F27" s="236"/>
    </row>
    <row r="28" spans="1:7" ht="130.5" customHeight="1">
      <c r="A28" s="229" t="s">
        <v>334</v>
      </c>
      <c r="B28" s="229" t="s">
        <v>1108</v>
      </c>
      <c r="C28" s="9">
        <v>12</v>
      </c>
      <c r="D28" s="235" t="s">
        <v>1136</v>
      </c>
      <c r="E28" s="529" t="s">
        <v>1109</v>
      </c>
      <c r="F28" s="233" t="s">
        <v>1110</v>
      </c>
    </row>
    <row r="29" spans="1:7" ht="45">
      <c r="A29" s="229" t="s">
        <v>335</v>
      </c>
      <c r="B29" s="229" t="s">
        <v>1111</v>
      </c>
      <c r="C29" s="229"/>
      <c r="D29" s="235" t="s">
        <v>1136</v>
      </c>
      <c r="E29" s="236" t="s">
        <v>1112</v>
      </c>
      <c r="F29" s="530" t="s">
        <v>1113</v>
      </c>
    </row>
    <row r="30" spans="1:7" ht="90">
      <c r="A30" s="229" t="s">
        <v>336</v>
      </c>
      <c r="B30" s="229" t="s">
        <v>1114</v>
      </c>
      <c r="C30" s="229"/>
      <c r="D30" s="235" t="s">
        <v>1136</v>
      </c>
      <c r="E30" s="236" t="s">
        <v>1115</v>
      </c>
      <c r="F30" s="529" t="s">
        <v>1116</v>
      </c>
    </row>
    <row r="31" spans="1:7" ht="45">
      <c r="A31" s="229" t="s">
        <v>337</v>
      </c>
      <c r="B31" s="229" t="s">
        <v>1117</v>
      </c>
      <c r="C31" s="229">
        <v>8</v>
      </c>
      <c r="D31" s="235" t="s">
        <v>1136</v>
      </c>
      <c r="E31" s="236" t="s">
        <v>1118</v>
      </c>
      <c r="F31" s="529" t="s">
        <v>1119</v>
      </c>
    </row>
    <row r="32" spans="1:7" ht="15">
      <c r="A32" s="229" t="s">
        <v>338</v>
      </c>
      <c r="B32" s="229" t="s">
        <v>1120</v>
      </c>
      <c r="C32" s="229" t="s">
        <v>1120</v>
      </c>
      <c r="D32" s="235" t="s">
        <v>1120</v>
      </c>
      <c r="E32" s="236" t="s">
        <v>1120</v>
      </c>
      <c r="F32" s="236" t="s">
        <v>1120</v>
      </c>
    </row>
    <row r="33" spans="1:6" ht="60">
      <c r="A33" s="229" t="s">
        <v>339</v>
      </c>
      <c r="B33" s="229" t="s">
        <v>1121</v>
      </c>
      <c r="C33" s="229">
        <v>1</v>
      </c>
      <c r="D33" s="235" t="s">
        <v>1136</v>
      </c>
      <c r="E33" s="543" t="s">
        <v>1122</v>
      </c>
      <c r="F33" s="529" t="s">
        <v>1123</v>
      </c>
    </row>
    <row r="34" spans="1:6" ht="45">
      <c r="A34" s="229" t="s">
        <v>340</v>
      </c>
      <c r="B34" s="229" t="s">
        <v>937</v>
      </c>
      <c r="C34" s="229" t="s">
        <v>937</v>
      </c>
      <c r="D34" s="235" t="s">
        <v>937</v>
      </c>
      <c r="E34" s="543" t="s">
        <v>937</v>
      </c>
      <c r="F34" s="529" t="s">
        <v>1124</v>
      </c>
    </row>
    <row r="35" spans="1:6" ht="15">
      <c r="A35" s="229" t="s">
        <v>341</v>
      </c>
      <c r="B35" s="229" t="s">
        <v>986</v>
      </c>
      <c r="C35" s="229" t="s">
        <v>986</v>
      </c>
      <c r="D35" s="235" t="s">
        <v>986</v>
      </c>
      <c r="E35" s="236" t="s">
        <v>986</v>
      </c>
      <c r="F35" s="236"/>
    </row>
    <row r="36" spans="1:6" ht="45">
      <c r="A36" s="229" t="s">
        <v>342</v>
      </c>
      <c r="B36" s="229" t="s">
        <v>1125</v>
      </c>
      <c r="C36" s="229">
        <v>7</v>
      </c>
      <c r="D36" s="235" t="s">
        <v>1136</v>
      </c>
      <c r="E36" s="236" t="s">
        <v>1126</v>
      </c>
      <c r="F36" s="529" t="s">
        <v>1127</v>
      </c>
    </row>
    <row r="37" spans="1:6" ht="48" customHeight="1">
      <c r="A37" s="229" t="s">
        <v>343</v>
      </c>
      <c r="B37" s="229" t="s">
        <v>1125</v>
      </c>
      <c r="C37" s="229">
        <v>4</v>
      </c>
      <c r="D37" s="235" t="s">
        <v>1136</v>
      </c>
      <c r="E37" s="529" t="s">
        <v>1128</v>
      </c>
      <c r="F37" s="529" t="s">
        <v>1129</v>
      </c>
    </row>
    <row r="38" spans="1:6" ht="15">
      <c r="A38" s="229" t="s">
        <v>41</v>
      </c>
      <c r="B38" s="229"/>
      <c r="C38" s="229"/>
      <c r="D38" s="235"/>
      <c r="E38" s="236"/>
      <c r="F38" s="236"/>
    </row>
    <row r="39" spans="1:6" ht="15">
      <c r="A39" s="237" t="s">
        <v>14</v>
      </c>
      <c r="B39" s="229"/>
      <c r="C39" s="229"/>
      <c r="D39" s="235"/>
      <c r="E39" s="236"/>
      <c r="F39" s="236"/>
    </row>
    <row r="43" spans="1:6">
      <c r="D43" s="719" t="s">
        <v>885</v>
      </c>
      <c r="E43" s="719"/>
      <c r="F43" s="719"/>
    </row>
    <row r="44" spans="1:6">
      <c r="D44" s="719"/>
      <c r="E44" s="719"/>
      <c r="F44" s="719"/>
    </row>
    <row r="45" spans="1:6">
      <c r="D45" s="719"/>
      <c r="E45" s="719"/>
      <c r="F45" s="719"/>
    </row>
    <row r="46" spans="1:6">
      <c r="D46" s="719"/>
      <c r="E46" s="719"/>
      <c r="F46" s="719"/>
    </row>
    <row r="47" spans="1:6">
      <c r="D47" s="719"/>
      <c r="E47" s="719"/>
      <c r="F47" s="719"/>
    </row>
  </sheetData>
  <mergeCells count="6">
    <mergeCell ref="D43:F47"/>
    <mergeCell ref="A1:E1"/>
    <mergeCell ref="A2:F2"/>
    <mergeCell ref="A4:G4"/>
    <mergeCell ref="A19:G19"/>
    <mergeCell ref="E20:F20"/>
  </mergeCells>
  <printOptions horizontalCentered="1"/>
  <pageMargins left="0.70866141732283472" right="0.70866141732283472" top="0.23622047244094491" bottom="0" header="0.31496062992125984" footer="0.31496062992125984"/>
  <pageSetup paperSize="9" scale="77" orientation="landscape" r:id="rId1"/>
</worksheet>
</file>

<file path=xl/worksheets/sheet55.xml><?xml version="1.0" encoding="utf-8"?>
<worksheet xmlns="http://schemas.openxmlformats.org/spreadsheetml/2006/main" xmlns:r="http://schemas.openxmlformats.org/officeDocument/2006/relationships">
  <sheetPr codeName="Sheet55">
    <pageSetUpPr fitToPage="1"/>
  </sheetPr>
  <dimension ref="B2:H13"/>
  <sheetViews>
    <sheetView zoomScaleSheetLayoutView="90" workbookViewId="0">
      <selection activeCell="F20" sqref="F20"/>
    </sheetView>
  </sheetViews>
  <sheetFormatPr defaultRowHeight="12.75"/>
  <sheetData>
    <row r="2" spans="2:8">
      <c r="B2" s="14"/>
    </row>
    <row r="4" spans="2:8" ht="12.75" customHeight="1">
      <c r="B4" s="937" t="s">
        <v>739</v>
      </c>
      <c r="C4" s="937"/>
      <c r="D4" s="937"/>
      <c r="E4" s="937"/>
      <c r="F4" s="937"/>
      <c r="G4" s="937"/>
      <c r="H4" s="937"/>
    </row>
    <row r="5" spans="2:8" ht="12.75" customHeight="1">
      <c r="B5" s="937"/>
      <c r="C5" s="937"/>
      <c r="D5" s="937"/>
      <c r="E5" s="937"/>
      <c r="F5" s="937"/>
      <c r="G5" s="937"/>
      <c r="H5" s="937"/>
    </row>
    <row r="6" spans="2:8" ht="12.75" customHeight="1">
      <c r="B6" s="937"/>
      <c r="C6" s="937"/>
      <c r="D6" s="937"/>
      <c r="E6" s="937"/>
      <c r="F6" s="937"/>
      <c r="G6" s="937"/>
      <c r="H6" s="937"/>
    </row>
    <row r="7" spans="2:8" ht="12.75" customHeight="1">
      <c r="B7" s="937"/>
      <c r="C7" s="937"/>
      <c r="D7" s="937"/>
      <c r="E7" s="937"/>
      <c r="F7" s="937"/>
      <c r="G7" s="937"/>
      <c r="H7" s="937"/>
    </row>
    <row r="8" spans="2:8" ht="12.75" customHeight="1">
      <c r="B8" s="937"/>
      <c r="C8" s="937"/>
      <c r="D8" s="937"/>
      <c r="E8" s="937"/>
      <c r="F8" s="937"/>
      <c r="G8" s="937"/>
      <c r="H8" s="937"/>
    </row>
    <row r="9" spans="2:8" ht="12.75" customHeight="1">
      <c r="B9" s="937"/>
      <c r="C9" s="937"/>
      <c r="D9" s="937"/>
      <c r="E9" s="937"/>
      <c r="F9" s="937"/>
      <c r="G9" s="937"/>
      <c r="H9" s="937"/>
    </row>
    <row r="10" spans="2:8" ht="12.75" customHeight="1">
      <c r="B10" s="937"/>
      <c r="C10" s="937"/>
      <c r="D10" s="937"/>
      <c r="E10" s="937"/>
      <c r="F10" s="937"/>
      <c r="G10" s="937"/>
      <c r="H10" s="937"/>
    </row>
    <row r="11" spans="2:8" ht="12.75" customHeight="1">
      <c r="B11" s="937"/>
      <c r="C11" s="937"/>
      <c r="D11" s="937"/>
      <c r="E11" s="937"/>
      <c r="F11" s="937"/>
      <c r="G11" s="937"/>
      <c r="H11" s="937"/>
    </row>
    <row r="12" spans="2:8" ht="12.75" customHeight="1">
      <c r="B12" s="937"/>
      <c r="C12" s="937"/>
      <c r="D12" s="937"/>
      <c r="E12" s="937"/>
      <c r="F12" s="937"/>
      <c r="G12" s="937"/>
      <c r="H12" s="937"/>
    </row>
    <row r="13" spans="2:8" ht="12.75" customHeight="1">
      <c r="B13" s="937"/>
      <c r="C13" s="937"/>
      <c r="D13" s="937"/>
      <c r="E13" s="937"/>
      <c r="F13" s="937"/>
      <c r="G13" s="937"/>
      <c r="H13" s="937"/>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4294967295" r:id="rId1"/>
</worksheet>
</file>

<file path=xl/worksheets/sheet56.xml><?xml version="1.0" encoding="utf-8"?>
<worksheet xmlns="http://schemas.openxmlformats.org/spreadsheetml/2006/main" xmlns:r="http://schemas.openxmlformats.org/officeDocument/2006/relationships">
  <sheetPr codeName="Sheet56">
    <pageSetUpPr fitToPage="1"/>
  </sheetPr>
  <dimension ref="A1:T33"/>
  <sheetViews>
    <sheetView topLeftCell="A4" zoomScale="90" zoomScaleNormal="90" zoomScaleSheetLayoutView="100" workbookViewId="0">
      <selection activeCell="N13" sqref="N13"/>
    </sheetView>
  </sheetViews>
  <sheetFormatPr defaultColWidth="9.140625" defaultRowHeight="14.25"/>
  <cols>
    <col min="1" max="1" width="4.7109375" style="46" customWidth="1"/>
    <col min="2" max="2" width="16.85546875" style="46" customWidth="1"/>
    <col min="3" max="3" width="11.7109375" style="46" customWidth="1"/>
    <col min="4" max="4" width="12" style="46" customWidth="1"/>
    <col min="5" max="5" width="12.140625" style="46" customWidth="1"/>
    <col min="6" max="6" width="17.42578125" style="46" customWidth="1"/>
    <col min="7" max="7" width="12.42578125" style="46" customWidth="1"/>
    <col min="8" max="8" width="16" style="46" customWidth="1"/>
    <col min="9" max="9" width="12.7109375" style="46" customWidth="1"/>
    <col min="10" max="10" width="15" style="46" customWidth="1"/>
    <col min="11" max="11" width="16" style="46" customWidth="1"/>
    <col min="12" max="12" width="11.85546875" style="46" customWidth="1"/>
    <col min="13" max="16384" width="9.140625" style="46"/>
  </cols>
  <sheetData>
    <row r="1" spans="1:20" ht="15" customHeight="1">
      <c r="C1" s="666"/>
      <c r="D1" s="666"/>
      <c r="E1" s="666"/>
      <c r="F1" s="666"/>
      <c r="G1" s="666"/>
      <c r="H1" s="666"/>
      <c r="I1" s="151"/>
      <c r="J1" s="824" t="s">
        <v>522</v>
      </c>
      <c r="K1" s="824"/>
    </row>
    <row r="2" spans="1:20" s="52" customFormat="1" ht="19.5" customHeight="1">
      <c r="A2" s="942" t="s">
        <v>0</v>
      </c>
      <c r="B2" s="942"/>
      <c r="C2" s="942"/>
      <c r="D2" s="942"/>
      <c r="E2" s="942"/>
      <c r="F2" s="942"/>
      <c r="G2" s="942"/>
      <c r="H2" s="942"/>
      <c r="I2" s="942"/>
      <c r="J2" s="942"/>
      <c r="K2" s="942"/>
    </row>
    <row r="3" spans="1:20" s="52" customFormat="1" ht="19.5" customHeight="1">
      <c r="A3" s="941" t="s">
        <v>734</v>
      </c>
      <c r="B3" s="941"/>
      <c r="C3" s="941"/>
      <c r="D3" s="941"/>
      <c r="E3" s="941"/>
      <c r="F3" s="941"/>
      <c r="G3" s="941"/>
      <c r="H3" s="941"/>
      <c r="I3" s="941"/>
      <c r="J3" s="941"/>
      <c r="K3" s="941"/>
    </row>
    <row r="4" spans="1:20" s="52" customFormat="1" ht="14.25" customHeight="1">
      <c r="A4" s="60"/>
      <c r="B4" s="60"/>
      <c r="C4" s="60"/>
      <c r="D4" s="60"/>
      <c r="E4" s="60"/>
      <c r="F4" s="60"/>
      <c r="G4" s="60"/>
      <c r="H4" s="60"/>
      <c r="I4" s="60"/>
      <c r="J4" s="60"/>
      <c r="K4" s="60"/>
    </row>
    <row r="5" spans="1:20" s="52" customFormat="1" ht="18" customHeight="1">
      <c r="A5" s="886" t="s">
        <v>740</v>
      </c>
      <c r="B5" s="886"/>
      <c r="C5" s="886"/>
      <c r="D5" s="886"/>
      <c r="E5" s="886"/>
      <c r="F5" s="886"/>
      <c r="G5" s="886"/>
      <c r="H5" s="886"/>
      <c r="I5" s="886"/>
      <c r="J5" s="886"/>
      <c r="K5" s="886"/>
    </row>
    <row r="6" spans="1:20" ht="15.75">
      <c r="A6" s="707" t="s">
        <v>933</v>
      </c>
      <c r="B6" s="707"/>
      <c r="C6" s="100"/>
      <c r="D6" s="100"/>
      <c r="E6" s="100"/>
      <c r="F6" s="100"/>
      <c r="G6" s="100"/>
      <c r="H6" s="100"/>
      <c r="I6" s="100"/>
      <c r="J6" s="100"/>
      <c r="K6" s="100"/>
    </row>
    <row r="7" spans="1:20" ht="29.25" customHeight="1">
      <c r="A7" s="938" t="s">
        <v>68</v>
      </c>
      <c r="B7" s="938" t="s">
        <v>69</v>
      </c>
      <c r="C7" s="938" t="s">
        <v>70</v>
      </c>
      <c r="D7" s="938" t="s">
        <v>148</v>
      </c>
      <c r="E7" s="938"/>
      <c r="F7" s="938"/>
      <c r="G7" s="938"/>
      <c r="H7" s="938"/>
      <c r="I7" s="680" t="s">
        <v>228</v>
      </c>
      <c r="J7" s="938" t="s">
        <v>71</v>
      </c>
      <c r="K7" s="938" t="s">
        <v>467</v>
      </c>
      <c r="L7" s="940" t="s">
        <v>72</v>
      </c>
      <c r="S7" s="51"/>
      <c r="T7" s="51"/>
    </row>
    <row r="8" spans="1:20" ht="33.75" customHeight="1">
      <c r="A8" s="938"/>
      <c r="B8" s="938"/>
      <c r="C8" s="938"/>
      <c r="D8" s="938" t="s">
        <v>73</v>
      </c>
      <c r="E8" s="938" t="s">
        <v>74</v>
      </c>
      <c r="F8" s="938"/>
      <c r="G8" s="938"/>
      <c r="H8" s="47" t="s">
        <v>75</v>
      </c>
      <c r="I8" s="939"/>
      <c r="J8" s="938"/>
      <c r="K8" s="938"/>
      <c r="L8" s="940"/>
    </row>
    <row r="9" spans="1:20" ht="30">
      <c r="A9" s="938"/>
      <c r="B9" s="938"/>
      <c r="C9" s="938"/>
      <c r="D9" s="938"/>
      <c r="E9" s="47" t="s">
        <v>76</v>
      </c>
      <c r="F9" s="47" t="s">
        <v>77</v>
      </c>
      <c r="G9" s="47" t="s">
        <v>14</v>
      </c>
      <c r="H9" s="47"/>
      <c r="I9" s="681"/>
      <c r="J9" s="938"/>
      <c r="K9" s="938"/>
      <c r="L9" s="940"/>
    </row>
    <row r="10" spans="1:20" s="139" customFormat="1" ht="17.100000000000001" customHeight="1">
      <c r="A10" s="138">
        <v>1</v>
      </c>
      <c r="B10" s="138">
        <v>2</v>
      </c>
      <c r="C10" s="138">
        <v>3</v>
      </c>
      <c r="D10" s="138">
        <v>4</v>
      </c>
      <c r="E10" s="138">
        <v>5</v>
      </c>
      <c r="F10" s="138">
        <v>6</v>
      </c>
      <c r="G10" s="138">
        <v>7</v>
      </c>
      <c r="H10" s="138">
        <v>8</v>
      </c>
      <c r="I10" s="138">
        <v>9</v>
      </c>
      <c r="J10" s="138">
        <v>10</v>
      </c>
      <c r="K10" s="138">
        <v>11</v>
      </c>
      <c r="L10" s="138">
        <v>12</v>
      </c>
    </row>
    <row r="11" spans="1:20" ht="17.100000000000001" customHeight="1">
      <c r="A11" s="54">
        <v>1</v>
      </c>
      <c r="B11" s="55" t="s">
        <v>823</v>
      </c>
      <c r="C11" s="49">
        <v>30</v>
      </c>
      <c r="D11" s="48">
        <v>0</v>
      </c>
      <c r="E11" s="48">
        <v>4</v>
      </c>
      <c r="F11" s="48">
        <v>7</v>
      </c>
      <c r="G11" s="48">
        <f>SUM(E11:F11)</f>
        <v>11</v>
      </c>
      <c r="H11" s="48">
        <f>D11+G11</f>
        <v>11</v>
      </c>
      <c r="I11" s="48">
        <v>19</v>
      </c>
      <c r="J11" s="48">
        <f>C11-H11</f>
        <v>19</v>
      </c>
      <c r="K11" s="48">
        <f>C11-E11</f>
        <v>26</v>
      </c>
      <c r="L11" s="48"/>
    </row>
    <row r="12" spans="1:20" ht="17.100000000000001" customHeight="1">
      <c r="A12" s="54">
        <v>2</v>
      </c>
      <c r="B12" s="55" t="s">
        <v>824</v>
      </c>
      <c r="C12" s="49">
        <v>31</v>
      </c>
      <c r="D12" s="48">
        <v>11</v>
      </c>
      <c r="E12" s="48">
        <v>5</v>
      </c>
      <c r="F12" s="48">
        <v>4</v>
      </c>
      <c r="G12" s="48">
        <f t="shared" ref="G12:G22" si="0">SUM(E12:F12)</f>
        <v>9</v>
      </c>
      <c r="H12" s="48">
        <f t="shared" ref="H12:H23" si="1">D12+G12</f>
        <v>20</v>
      </c>
      <c r="I12" s="48">
        <v>11</v>
      </c>
      <c r="J12" s="48">
        <f t="shared" ref="J12:J23" si="2">C12-H12</f>
        <v>11</v>
      </c>
      <c r="K12" s="48">
        <f t="shared" ref="K12:K23" si="3">C12-E12</f>
        <v>26</v>
      </c>
      <c r="L12" s="48"/>
    </row>
    <row r="13" spans="1:20" ht="17.100000000000001" customHeight="1">
      <c r="A13" s="54">
        <v>3</v>
      </c>
      <c r="B13" s="55" t="s">
        <v>825</v>
      </c>
      <c r="C13" s="49">
        <v>30</v>
      </c>
      <c r="D13" s="48">
        <v>7</v>
      </c>
      <c r="E13" s="48">
        <v>4</v>
      </c>
      <c r="F13" s="48">
        <v>0</v>
      </c>
      <c r="G13" s="48">
        <f t="shared" si="0"/>
        <v>4</v>
      </c>
      <c r="H13" s="48">
        <f t="shared" si="1"/>
        <v>11</v>
      </c>
      <c r="I13" s="48">
        <v>19</v>
      </c>
      <c r="J13" s="48">
        <f t="shared" si="2"/>
        <v>19</v>
      </c>
      <c r="K13" s="48">
        <f t="shared" si="3"/>
        <v>26</v>
      </c>
      <c r="L13" s="48"/>
    </row>
    <row r="14" spans="1:20" ht="17.100000000000001" customHeight="1">
      <c r="A14" s="54">
        <v>4</v>
      </c>
      <c r="B14" s="55" t="s">
        <v>826</v>
      </c>
      <c r="C14" s="49">
        <v>31</v>
      </c>
      <c r="D14" s="48">
        <v>0</v>
      </c>
      <c r="E14" s="48">
        <v>4</v>
      </c>
      <c r="F14" s="48">
        <v>1</v>
      </c>
      <c r="G14" s="48">
        <f t="shared" si="0"/>
        <v>5</v>
      </c>
      <c r="H14" s="48">
        <f t="shared" si="1"/>
        <v>5</v>
      </c>
      <c r="I14" s="48">
        <v>26</v>
      </c>
      <c r="J14" s="48">
        <f t="shared" si="2"/>
        <v>26</v>
      </c>
      <c r="K14" s="48">
        <f t="shared" si="3"/>
        <v>27</v>
      </c>
      <c r="L14" s="48"/>
    </row>
    <row r="15" spans="1:20" ht="17.100000000000001" customHeight="1">
      <c r="A15" s="54">
        <v>5</v>
      </c>
      <c r="B15" s="55" t="s">
        <v>827</v>
      </c>
      <c r="C15" s="49">
        <v>31</v>
      </c>
      <c r="D15" s="48">
        <v>0</v>
      </c>
      <c r="E15" s="48">
        <v>5</v>
      </c>
      <c r="F15" s="48">
        <v>7</v>
      </c>
      <c r="G15" s="48">
        <f t="shared" si="0"/>
        <v>12</v>
      </c>
      <c r="H15" s="48">
        <f t="shared" si="1"/>
        <v>12</v>
      </c>
      <c r="I15" s="48">
        <v>19</v>
      </c>
      <c r="J15" s="48">
        <f t="shared" si="2"/>
        <v>19</v>
      </c>
      <c r="K15" s="48">
        <f t="shared" si="3"/>
        <v>26</v>
      </c>
      <c r="L15" s="48"/>
    </row>
    <row r="16" spans="1:20" s="53" customFormat="1" ht="17.100000000000001" customHeight="1">
      <c r="A16" s="54">
        <v>6</v>
      </c>
      <c r="B16" s="55" t="s">
        <v>828</v>
      </c>
      <c r="C16" s="54">
        <v>30</v>
      </c>
      <c r="D16" s="55">
        <v>0</v>
      </c>
      <c r="E16" s="55">
        <v>4</v>
      </c>
      <c r="F16" s="55">
        <v>3</v>
      </c>
      <c r="G16" s="48">
        <f t="shared" si="0"/>
        <v>7</v>
      </c>
      <c r="H16" s="48">
        <f t="shared" si="1"/>
        <v>7</v>
      </c>
      <c r="I16" s="55">
        <v>23</v>
      </c>
      <c r="J16" s="48">
        <f t="shared" si="2"/>
        <v>23</v>
      </c>
      <c r="K16" s="48">
        <f t="shared" si="3"/>
        <v>26</v>
      </c>
      <c r="L16" s="55"/>
    </row>
    <row r="17" spans="1:12" s="53" customFormat="1" ht="17.100000000000001" customHeight="1">
      <c r="A17" s="54">
        <v>7</v>
      </c>
      <c r="B17" s="55" t="s">
        <v>829</v>
      </c>
      <c r="C17" s="54">
        <v>31</v>
      </c>
      <c r="D17" s="55">
        <v>0</v>
      </c>
      <c r="E17" s="55">
        <v>4</v>
      </c>
      <c r="F17" s="55">
        <v>7</v>
      </c>
      <c r="G17" s="48">
        <f t="shared" si="0"/>
        <v>11</v>
      </c>
      <c r="H17" s="48">
        <f t="shared" si="1"/>
        <v>11</v>
      </c>
      <c r="I17" s="55">
        <v>20</v>
      </c>
      <c r="J17" s="48">
        <f t="shared" si="2"/>
        <v>20</v>
      </c>
      <c r="K17" s="48">
        <f t="shared" si="3"/>
        <v>27</v>
      </c>
      <c r="L17" s="55"/>
    </row>
    <row r="18" spans="1:12" s="53" customFormat="1" ht="17.100000000000001" customHeight="1">
      <c r="A18" s="54">
        <v>8</v>
      </c>
      <c r="B18" s="55" t="s">
        <v>830</v>
      </c>
      <c r="C18" s="54">
        <v>30</v>
      </c>
      <c r="D18" s="55">
        <v>0</v>
      </c>
      <c r="E18" s="55">
        <v>5</v>
      </c>
      <c r="F18" s="55">
        <v>9</v>
      </c>
      <c r="G18" s="48">
        <f t="shared" si="0"/>
        <v>14</v>
      </c>
      <c r="H18" s="48">
        <f t="shared" si="1"/>
        <v>14</v>
      </c>
      <c r="I18" s="55">
        <v>16</v>
      </c>
      <c r="J18" s="48">
        <f t="shared" si="2"/>
        <v>16</v>
      </c>
      <c r="K18" s="48">
        <f t="shared" si="3"/>
        <v>25</v>
      </c>
      <c r="L18" s="55"/>
    </row>
    <row r="19" spans="1:12" s="53" customFormat="1" ht="17.100000000000001" customHeight="1">
      <c r="A19" s="54">
        <v>9</v>
      </c>
      <c r="B19" s="55" t="s">
        <v>831</v>
      </c>
      <c r="C19" s="54">
        <v>31</v>
      </c>
      <c r="D19" s="55">
        <v>0</v>
      </c>
      <c r="E19" s="55">
        <v>4</v>
      </c>
      <c r="F19" s="55">
        <v>2</v>
      </c>
      <c r="G19" s="48">
        <f t="shared" si="0"/>
        <v>6</v>
      </c>
      <c r="H19" s="48">
        <f t="shared" si="1"/>
        <v>6</v>
      </c>
      <c r="I19" s="55">
        <v>25</v>
      </c>
      <c r="J19" s="48">
        <f t="shared" si="2"/>
        <v>25</v>
      </c>
      <c r="K19" s="48">
        <f t="shared" si="3"/>
        <v>27</v>
      </c>
      <c r="L19" s="55"/>
    </row>
    <row r="20" spans="1:12" s="53" customFormat="1" ht="17.100000000000001" customHeight="1">
      <c r="A20" s="54">
        <v>10</v>
      </c>
      <c r="B20" s="55" t="s">
        <v>832</v>
      </c>
      <c r="C20" s="54">
        <v>31</v>
      </c>
      <c r="D20" s="55">
        <v>0</v>
      </c>
      <c r="E20" s="55">
        <v>5</v>
      </c>
      <c r="F20" s="55">
        <v>4</v>
      </c>
      <c r="G20" s="48">
        <f t="shared" si="0"/>
        <v>9</v>
      </c>
      <c r="H20" s="48">
        <f t="shared" si="1"/>
        <v>9</v>
      </c>
      <c r="I20" s="55">
        <v>22</v>
      </c>
      <c r="J20" s="48">
        <f t="shared" si="2"/>
        <v>22</v>
      </c>
      <c r="K20" s="48">
        <f t="shared" si="3"/>
        <v>26</v>
      </c>
      <c r="L20" s="55"/>
    </row>
    <row r="21" spans="1:12" s="53" customFormat="1" ht="17.100000000000001" customHeight="1">
      <c r="A21" s="54">
        <v>11</v>
      </c>
      <c r="B21" s="55" t="s">
        <v>833</v>
      </c>
      <c r="C21" s="54">
        <v>28</v>
      </c>
      <c r="D21" s="55">
        <v>0</v>
      </c>
      <c r="E21" s="55">
        <v>4</v>
      </c>
      <c r="F21" s="55">
        <v>2</v>
      </c>
      <c r="G21" s="48">
        <f t="shared" si="0"/>
        <v>6</v>
      </c>
      <c r="H21" s="48">
        <f t="shared" si="1"/>
        <v>6</v>
      </c>
      <c r="I21" s="55">
        <v>22</v>
      </c>
      <c r="J21" s="48">
        <f t="shared" si="2"/>
        <v>22</v>
      </c>
      <c r="K21" s="48">
        <f t="shared" si="3"/>
        <v>24</v>
      </c>
      <c r="L21" s="55"/>
    </row>
    <row r="22" spans="1:12" s="53" customFormat="1" ht="17.100000000000001" customHeight="1">
      <c r="A22" s="54">
        <v>12</v>
      </c>
      <c r="B22" s="55" t="s">
        <v>834</v>
      </c>
      <c r="C22" s="54">
        <v>31</v>
      </c>
      <c r="D22" s="55">
        <v>0</v>
      </c>
      <c r="E22" s="55">
        <v>4</v>
      </c>
      <c r="F22" s="55">
        <v>4</v>
      </c>
      <c r="G22" s="48">
        <f t="shared" si="0"/>
        <v>8</v>
      </c>
      <c r="H22" s="48">
        <f t="shared" si="1"/>
        <v>8</v>
      </c>
      <c r="I22" s="55">
        <v>23</v>
      </c>
      <c r="J22" s="48">
        <f t="shared" si="2"/>
        <v>23</v>
      </c>
      <c r="K22" s="48">
        <f t="shared" si="3"/>
        <v>27</v>
      </c>
      <c r="L22" s="55"/>
    </row>
    <row r="23" spans="1:12" s="53" customFormat="1" ht="17.100000000000001" customHeight="1">
      <c r="A23" s="55"/>
      <c r="B23" s="56" t="s">
        <v>14</v>
      </c>
      <c r="C23" s="54">
        <f>SUM(C11:C22)</f>
        <v>365</v>
      </c>
      <c r="D23" s="55">
        <f>SUM(D11:D22)</f>
        <v>18</v>
      </c>
      <c r="E23" s="55">
        <f>SUM(E11:E22)</f>
        <v>52</v>
      </c>
      <c r="F23" s="55">
        <f>SUM(F11:F22)</f>
        <v>50</v>
      </c>
      <c r="G23" s="55">
        <f>SUM(G11:G22)</f>
        <v>102</v>
      </c>
      <c r="H23" s="48">
        <f t="shared" si="1"/>
        <v>120</v>
      </c>
      <c r="I23" s="55">
        <f>SUM(I11:I22)</f>
        <v>245</v>
      </c>
      <c r="J23" s="48">
        <f t="shared" si="2"/>
        <v>245</v>
      </c>
      <c r="K23" s="48">
        <f t="shared" si="3"/>
        <v>313</v>
      </c>
      <c r="L23" s="55"/>
    </row>
    <row r="24" spans="1:12" s="53" customFormat="1" ht="11.25" customHeight="1">
      <c r="A24" s="57"/>
      <c r="B24" s="58"/>
      <c r="C24" s="59"/>
      <c r="D24" s="57"/>
      <c r="E24" s="57"/>
      <c r="F24" s="57"/>
      <c r="G24" s="57"/>
      <c r="H24" s="57"/>
      <c r="I24" s="57"/>
      <c r="J24" s="57"/>
      <c r="K24" s="57"/>
    </row>
    <row r="25" spans="1:12" ht="15">
      <c r="A25" s="50" t="s">
        <v>99</v>
      </c>
      <c r="B25" s="50"/>
      <c r="C25" s="50"/>
      <c r="D25" s="50"/>
      <c r="E25" s="50"/>
      <c r="F25" s="50"/>
      <c r="G25" s="50"/>
      <c r="H25" s="50"/>
      <c r="I25" s="50"/>
      <c r="J25" s="50"/>
    </row>
    <row r="26" spans="1:12" ht="15">
      <c r="A26" s="50"/>
      <c r="B26" s="50"/>
      <c r="C26" s="50"/>
      <c r="D26" s="50"/>
      <c r="E26" s="50"/>
      <c r="F26" s="50"/>
      <c r="G26" s="50"/>
      <c r="H26" s="50"/>
      <c r="I26" s="50"/>
      <c r="J26" s="50"/>
    </row>
    <row r="29" spans="1:12">
      <c r="J29" s="719" t="s">
        <v>885</v>
      </c>
      <c r="K29" s="719"/>
      <c r="L29" s="719"/>
    </row>
    <row r="30" spans="1:12">
      <c r="J30" s="719"/>
      <c r="K30" s="719"/>
      <c r="L30" s="719"/>
    </row>
    <row r="31" spans="1:12">
      <c r="J31" s="719"/>
      <c r="K31" s="719"/>
      <c r="L31" s="719"/>
    </row>
    <row r="32" spans="1:12">
      <c r="J32" s="719"/>
      <c r="K32" s="719"/>
      <c r="L32" s="719"/>
    </row>
    <row r="33" spans="10:12">
      <c r="J33" s="719"/>
      <c r="K33" s="719"/>
      <c r="L33" s="719"/>
    </row>
  </sheetData>
  <mergeCells count="17">
    <mergeCell ref="A7:A9"/>
    <mergeCell ref="B7:B9"/>
    <mergeCell ref="C7:C9"/>
    <mergeCell ref="D7:H7"/>
    <mergeCell ref="J7:J9"/>
    <mergeCell ref="C1:H1"/>
    <mergeCell ref="J1:K1"/>
    <mergeCell ref="A3:K3"/>
    <mergeCell ref="A2:K2"/>
    <mergeCell ref="A6:B6"/>
    <mergeCell ref="A5:K5"/>
    <mergeCell ref="K7:K9"/>
    <mergeCell ref="D8:D9"/>
    <mergeCell ref="E8:G8"/>
    <mergeCell ref="I7:I9"/>
    <mergeCell ref="J29:L33"/>
    <mergeCell ref="L7:L9"/>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57.xml><?xml version="1.0" encoding="utf-8"?>
<worksheet xmlns="http://schemas.openxmlformats.org/spreadsheetml/2006/main" xmlns:r="http://schemas.openxmlformats.org/officeDocument/2006/relationships">
  <sheetPr codeName="Sheet57">
    <pageSetUpPr fitToPage="1"/>
  </sheetPr>
  <dimension ref="A1:S34"/>
  <sheetViews>
    <sheetView topLeftCell="A7" zoomScaleSheetLayoutView="100" workbookViewId="0">
      <selection activeCell="O23" sqref="O23"/>
    </sheetView>
  </sheetViews>
  <sheetFormatPr defaultColWidth="9.140625" defaultRowHeight="14.25"/>
  <cols>
    <col min="1" max="1" width="4.7109375" style="46" customWidth="1"/>
    <col min="2" max="2" width="14.7109375" style="46" customWidth="1"/>
    <col min="3" max="3" width="11.7109375" style="46" customWidth="1"/>
    <col min="4" max="4" width="12" style="46" customWidth="1"/>
    <col min="5" max="5" width="11.85546875" style="46" customWidth="1"/>
    <col min="6" max="6" width="18.85546875" style="46" customWidth="1"/>
    <col min="7" max="7" width="10.140625" style="46" customWidth="1"/>
    <col min="8" max="8" width="14.7109375" style="46" customWidth="1"/>
    <col min="9" max="9" width="15.28515625" style="46" customWidth="1"/>
    <col min="10" max="10" width="14.7109375" style="46" customWidth="1"/>
    <col min="11" max="11" width="11.85546875" style="46" customWidth="1"/>
    <col min="12" max="16384" width="9.140625" style="46"/>
  </cols>
  <sheetData>
    <row r="1" spans="1:19" ht="15" customHeight="1">
      <c r="C1" s="666"/>
      <c r="D1" s="666"/>
      <c r="E1" s="666"/>
      <c r="F1" s="666"/>
      <c r="G1" s="666"/>
      <c r="H1" s="666"/>
      <c r="I1" s="151"/>
      <c r="J1" s="39" t="s">
        <v>523</v>
      </c>
    </row>
    <row r="2" spans="1:19" s="52" customFormat="1" ht="19.5" customHeight="1">
      <c r="A2" s="942" t="s">
        <v>0</v>
      </c>
      <c r="B2" s="942"/>
      <c r="C2" s="942"/>
      <c r="D2" s="942"/>
      <c r="E2" s="942"/>
      <c r="F2" s="942"/>
      <c r="G2" s="942"/>
      <c r="H2" s="942"/>
      <c r="I2" s="942"/>
      <c r="J2" s="942"/>
    </row>
    <row r="3" spans="1:19" s="52" customFormat="1" ht="19.5" customHeight="1">
      <c r="A3" s="941" t="s">
        <v>734</v>
      </c>
      <c r="B3" s="941"/>
      <c r="C3" s="941"/>
      <c r="D3" s="941"/>
      <c r="E3" s="941"/>
      <c r="F3" s="941"/>
      <c r="G3" s="941"/>
      <c r="H3" s="941"/>
      <c r="I3" s="941"/>
      <c r="J3" s="941"/>
    </row>
    <row r="4" spans="1:19" s="52" customFormat="1" ht="14.25" customHeight="1">
      <c r="A4" s="60"/>
      <c r="B4" s="60"/>
      <c r="C4" s="60"/>
      <c r="D4" s="60"/>
      <c r="E4" s="60"/>
      <c r="F4" s="60"/>
      <c r="G4" s="60"/>
      <c r="H4" s="60"/>
      <c r="I4" s="60"/>
      <c r="J4" s="60"/>
    </row>
    <row r="5" spans="1:19" s="52" customFormat="1" ht="18" customHeight="1">
      <c r="A5" s="886" t="s">
        <v>741</v>
      </c>
      <c r="B5" s="886"/>
      <c r="C5" s="886"/>
      <c r="D5" s="886"/>
      <c r="E5" s="886"/>
      <c r="F5" s="886"/>
      <c r="G5" s="886"/>
      <c r="H5" s="886"/>
      <c r="I5" s="886"/>
      <c r="J5" s="886"/>
    </row>
    <row r="6" spans="1:19" ht="15.75">
      <c r="A6" s="707" t="s">
        <v>928</v>
      </c>
      <c r="B6" s="707"/>
      <c r="C6" s="124"/>
      <c r="D6" s="124"/>
      <c r="E6" s="124"/>
      <c r="F6" s="124"/>
      <c r="G6" s="124"/>
      <c r="H6" s="124"/>
      <c r="I6" s="149"/>
      <c r="J6" s="149"/>
    </row>
    <row r="7" spans="1:19" ht="29.25" customHeight="1">
      <c r="A7" s="938" t="s">
        <v>68</v>
      </c>
      <c r="B7" s="938" t="s">
        <v>69</v>
      </c>
      <c r="C7" s="938" t="s">
        <v>70</v>
      </c>
      <c r="D7" s="938" t="s">
        <v>149</v>
      </c>
      <c r="E7" s="938"/>
      <c r="F7" s="938"/>
      <c r="G7" s="938"/>
      <c r="H7" s="938"/>
      <c r="I7" s="680" t="s">
        <v>228</v>
      </c>
      <c r="J7" s="938" t="s">
        <v>71</v>
      </c>
      <c r="K7" s="938" t="s">
        <v>216</v>
      </c>
    </row>
    <row r="8" spans="1:19" ht="34.15" customHeight="1">
      <c r="A8" s="938"/>
      <c r="B8" s="938"/>
      <c r="C8" s="938"/>
      <c r="D8" s="938" t="s">
        <v>73</v>
      </c>
      <c r="E8" s="938" t="s">
        <v>74</v>
      </c>
      <c r="F8" s="938"/>
      <c r="G8" s="938"/>
      <c r="H8" s="680" t="s">
        <v>75</v>
      </c>
      <c r="I8" s="939"/>
      <c r="J8" s="938"/>
      <c r="K8" s="938"/>
      <c r="R8" s="51"/>
      <c r="S8" s="51"/>
    </row>
    <row r="9" spans="1:19" ht="33.75" customHeight="1">
      <c r="A9" s="938"/>
      <c r="B9" s="938"/>
      <c r="C9" s="938"/>
      <c r="D9" s="938"/>
      <c r="E9" s="47" t="s">
        <v>76</v>
      </c>
      <c r="F9" s="47" t="s">
        <v>77</v>
      </c>
      <c r="G9" s="47" t="s">
        <v>14</v>
      </c>
      <c r="H9" s="681"/>
      <c r="I9" s="681"/>
      <c r="J9" s="938"/>
      <c r="K9" s="938"/>
    </row>
    <row r="10" spans="1:19" s="53" customFormat="1" ht="17.100000000000001" customHeight="1">
      <c r="A10" s="47">
        <v>1</v>
      </c>
      <c r="B10" s="47">
        <v>2</v>
      </c>
      <c r="C10" s="47">
        <v>3</v>
      </c>
      <c r="D10" s="47">
        <v>4</v>
      </c>
      <c r="E10" s="47">
        <v>5</v>
      </c>
      <c r="F10" s="47">
        <v>6</v>
      </c>
      <c r="G10" s="47">
        <v>7</v>
      </c>
      <c r="H10" s="47">
        <v>8</v>
      </c>
      <c r="I10" s="47">
        <v>9</v>
      </c>
      <c r="J10" s="47">
        <v>10</v>
      </c>
      <c r="K10" s="47">
        <v>11</v>
      </c>
    </row>
    <row r="11" spans="1:19" ht="17.100000000000001" customHeight="1">
      <c r="A11" s="54">
        <v>1</v>
      </c>
      <c r="B11" s="55" t="s">
        <v>823</v>
      </c>
      <c r="C11" s="49">
        <v>30</v>
      </c>
      <c r="D11" s="48">
        <v>0</v>
      </c>
      <c r="E11" s="48">
        <v>4</v>
      </c>
      <c r="F11" s="48">
        <v>7</v>
      </c>
      <c r="G11" s="48">
        <f>SUM(E11:F11)</f>
        <v>11</v>
      </c>
      <c r="H11" s="48">
        <f>D11+G11</f>
        <v>11</v>
      </c>
      <c r="I11" s="48">
        <v>19</v>
      </c>
      <c r="J11" s="48">
        <f>C11-H11</f>
        <v>19</v>
      </c>
      <c r="K11" s="48"/>
    </row>
    <row r="12" spans="1:19" ht="17.100000000000001" customHeight="1">
      <c r="A12" s="54">
        <v>2</v>
      </c>
      <c r="B12" s="55" t="s">
        <v>824</v>
      </c>
      <c r="C12" s="49">
        <v>31</v>
      </c>
      <c r="D12" s="48">
        <v>11</v>
      </c>
      <c r="E12" s="48">
        <v>5</v>
      </c>
      <c r="F12" s="48">
        <v>4</v>
      </c>
      <c r="G12" s="48">
        <f t="shared" ref="G12:G23" si="0">SUM(E12:F12)</f>
        <v>9</v>
      </c>
      <c r="H12" s="48">
        <f t="shared" ref="H12:H23" si="1">D12+G12</f>
        <v>20</v>
      </c>
      <c r="I12" s="48">
        <v>11</v>
      </c>
      <c r="J12" s="48">
        <f t="shared" ref="J12:J23" si="2">C12-H12</f>
        <v>11</v>
      </c>
      <c r="K12" s="48"/>
    </row>
    <row r="13" spans="1:19" ht="17.100000000000001" customHeight="1">
      <c r="A13" s="54">
        <v>3</v>
      </c>
      <c r="B13" s="55" t="s">
        <v>825</v>
      </c>
      <c r="C13" s="49">
        <v>30</v>
      </c>
      <c r="D13" s="48">
        <v>7</v>
      </c>
      <c r="E13" s="48">
        <v>4</v>
      </c>
      <c r="F13" s="48">
        <v>0</v>
      </c>
      <c r="G13" s="48">
        <f t="shared" si="0"/>
        <v>4</v>
      </c>
      <c r="H13" s="48">
        <f t="shared" si="1"/>
        <v>11</v>
      </c>
      <c r="I13" s="48">
        <v>19</v>
      </c>
      <c r="J13" s="48">
        <f t="shared" si="2"/>
        <v>19</v>
      </c>
      <c r="K13" s="55"/>
    </row>
    <row r="14" spans="1:19" ht="17.100000000000001" customHeight="1">
      <c r="A14" s="54">
        <v>4</v>
      </c>
      <c r="B14" s="55" t="s">
        <v>826</v>
      </c>
      <c r="C14" s="49">
        <v>31</v>
      </c>
      <c r="D14" s="48">
        <v>0</v>
      </c>
      <c r="E14" s="48">
        <v>4</v>
      </c>
      <c r="F14" s="48">
        <v>1</v>
      </c>
      <c r="G14" s="48">
        <f t="shared" si="0"/>
        <v>5</v>
      </c>
      <c r="H14" s="48">
        <f t="shared" si="1"/>
        <v>5</v>
      </c>
      <c r="I14" s="48">
        <v>26</v>
      </c>
      <c r="J14" s="48">
        <f t="shared" si="2"/>
        <v>26</v>
      </c>
      <c r="K14" s="55"/>
    </row>
    <row r="15" spans="1:19" ht="17.100000000000001" customHeight="1">
      <c r="A15" s="54">
        <v>5</v>
      </c>
      <c r="B15" s="55" t="s">
        <v>827</v>
      </c>
      <c r="C15" s="49">
        <v>31</v>
      </c>
      <c r="D15" s="48">
        <v>0</v>
      </c>
      <c r="E15" s="48">
        <v>5</v>
      </c>
      <c r="F15" s="48">
        <v>7</v>
      </c>
      <c r="G15" s="48">
        <f t="shared" si="0"/>
        <v>12</v>
      </c>
      <c r="H15" s="48">
        <f t="shared" si="1"/>
        <v>12</v>
      </c>
      <c r="I15" s="48">
        <v>19</v>
      </c>
      <c r="J15" s="48">
        <f t="shared" si="2"/>
        <v>19</v>
      </c>
      <c r="K15" s="55"/>
    </row>
    <row r="16" spans="1:19" s="53" customFormat="1" ht="17.100000000000001" customHeight="1">
      <c r="A16" s="54">
        <v>6</v>
      </c>
      <c r="B16" s="55" t="s">
        <v>828</v>
      </c>
      <c r="C16" s="54">
        <v>30</v>
      </c>
      <c r="D16" s="55">
        <v>0</v>
      </c>
      <c r="E16" s="55">
        <v>4</v>
      </c>
      <c r="F16" s="55">
        <v>3</v>
      </c>
      <c r="G16" s="48">
        <f t="shared" si="0"/>
        <v>7</v>
      </c>
      <c r="H16" s="48">
        <f t="shared" si="1"/>
        <v>7</v>
      </c>
      <c r="I16" s="55">
        <v>23</v>
      </c>
      <c r="J16" s="48">
        <f t="shared" si="2"/>
        <v>23</v>
      </c>
      <c r="K16" s="55"/>
    </row>
    <row r="17" spans="1:11" s="53" customFormat="1" ht="17.100000000000001" customHeight="1">
      <c r="A17" s="54">
        <v>7</v>
      </c>
      <c r="B17" s="55" t="s">
        <v>829</v>
      </c>
      <c r="C17" s="54">
        <v>31</v>
      </c>
      <c r="D17" s="55">
        <v>0</v>
      </c>
      <c r="E17" s="55">
        <v>4</v>
      </c>
      <c r="F17" s="55">
        <v>7</v>
      </c>
      <c r="G17" s="48">
        <f t="shared" si="0"/>
        <v>11</v>
      </c>
      <c r="H17" s="48">
        <f t="shared" si="1"/>
        <v>11</v>
      </c>
      <c r="I17" s="55">
        <v>20</v>
      </c>
      <c r="J17" s="48">
        <f t="shared" si="2"/>
        <v>20</v>
      </c>
      <c r="K17" s="55"/>
    </row>
    <row r="18" spans="1:11" s="53" customFormat="1" ht="17.100000000000001" customHeight="1">
      <c r="A18" s="54">
        <v>8</v>
      </c>
      <c r="B18" s="55" t="s">
        <v>830</v>
      </c>
      <c r="C18" s="54">
        <v>30</v>
      </c>
      <c r="D18" s="55">
        <v>0</v>
      </c>
      <c r="E18" s="55">
        <v>5</v>
      </c>
      <c r="F18" s="55">
        <v>9</v>
      </c>
      <c r="G18" s="48">
        <f t="shared" si="0"/>
        <v>14</v>
      </c>
      <c r="H18" s="48">
        <f t="shared" si="1"/>
        <v>14</v>
      </c>
      <c r="I18" s="55">
        <v>16</v>
      </c>
      <c r="J18" s="48">
        <f t="shared" si="2"/>
        <v>16</v>
      </c>
      <c r="K18" s="55"/>
    </row>
    <row r="19" spans="1:11" s="53" customFormat="1" ht="17.100000000000001" customHeight="1">
      <c r="A19" s="54">
        <v>9</v>
      </c>
      <c r="B19" s="55" t="s">
        <v>831</v>
      </c>
      <c r="C19" s="54">
        <v>31</v>
      </c>
      <c r="D19" s="55">
        <v>0</v>
      </c>
      <c r="E19" s="55">
        <v>4</v>
      </c>
      <c r="F19" s="55">
        <v>2</v>
      </c>
      <c r="G19" s="48">
        <f t="shared" si="0"/>
        <v>6</v>
      </c>
      <c r="H19" s="48">
        <f t="shared" si="1"/>
        <v>6</v>
      </c>
      <c r="I19" s="55">
        <v>25</v>
      </c>
      <c r="J19" s="48">
        <f t="shared" si="2"/>
        <v>25</v>
      </c>
      <c r="K19" s="55"/>
    </row>
    <row r="20" spans="1:11" s="53" customFormat="1" ht="17.100000000000001" customHeight="1">
      <c r="A20" s="54">
        <v>10</v>
      </c>
      <c r="B20" s="55" t="s">
        <v>832</v>
      </c>
      <c r="C20" s="54">
        <v>31</v>
      </c>
      <c r="D20" s="55">
        <v>0</v>
      </c>
      <c r="E20" s="55">
        <v>5</v>
      </c>
      <c r="F20" s="55">
        <v>4</v>
      </c>
      <c r="G20" s="48">
        <f t="shared" si="0"/>
        <v>9</v>
      </c>
      <c r="H20" s="48">
        <f t="shared" si="1"/>
        <v>9</v>
      </c>
      <c r="I20" s="55">
        <v>22</v>
      </c>
      <c r="J20" s="48">
        <f t="shared" si="2"/>
        <v>22</v>
      </c>
      <c r="K20" s="55"/>
    </row>
    <row r="21" spans="1:11" s="53" customFormat="1" ht="17.100000000000001" customHeight="1">
      <c r="A21" s="54">
        <v>11</v>
      </c>
      <c r="B21" s="55" t="s">
        <v>833</v>
      </c>
      <c r="C21" s="54">
        <v>28</v>
      </c>
      <c r="D21" s="55">
        <v>0</v>
      </c>
      <c r="E21" s="55">
        <v>4</v>
      </c>
      <c r="F21" s="55">
        <v>2</v>
      </c>
      <c r="G21" s="48">
        <f t="shared" si="0"/>
        <v>6</v>
      </c>
      <c r="H21" s="48">
        <f t="shared" si="1"/>
        <v>6</v>
      </c>
      <c r="I21" s="55">
        <v>22</v>
      </c>
      <c r="J21" s="48">
        <f t="shared" si="2"/>
        <v>22</v>
      </c>
      <c r="K21" s="55"/>
    </row>
    <row r="22" spans="1:11" s="53" customFormat="1" ht="17.100000000000001" customHeight="1">
      <c r="A22" s="54">
        <v>12</v>
      </c>
      <c r="B22" s="55" t="s">
        <v>834</v>
      </c>
      <c r="C22" s="54">
        <v>31</v>
      </c>
      <c r="D22" s="55">
        <v>0</v>
      </c>
      <c r="E22" s="55">
        <v>4</v>
      </c>
      <c r="F22" s="55">
        <v>4</v>
      </c>
      <c r="G22" s="48">
        <f t="shared" si="0"/>
        <v>8</v>
      </c>
      <c r="H22" s="48">
        <f t="shared" si="1"/>
        <v>8</v>
      </c>
      <c r="I22" s="55">
        <v>23</v>
      </c>
      <c r="J22" s="48">
        <f t="shared" si="2"/>
        <v>23</v>
      </c>
      <c r="K22" s="55"/>
    </row>
    <row r="23" spans="1:11" s="53" customFormat="1" ht="17.100000000000001" customHeight="1">
      <c r="A23" s="55"/>
      <c r="B23" s="56" t="s">
        <v>14</v>
      </c>
      <c r="C23" s="54">
        <f>SUM(C11:C22)</f>
        <v>365</v>
      </c>
      <c r="D23" s="55">
        <f>SUM(D11:D22)</f>
        <v>18</v>
      </c>
      <c r="E23" s="55">
        <f>SUM(E11:E22)</f>
        <v>52</v>
      </c>
      <c r="F23" s="55">
        <f>SUM(F11:F22)</f>
        <v>50</v>
      </c>
      <c r="G23" s="48">
        <f t="shared" si="0"/>
        <v>102</v>
      </c>
      <c r="H23" s="48">
        <f t="shared" si="1"/>
        <v>120</v>
      </c>
      <c r="I23" s="55">
        <f>SUM(I11:I22)</f>
        <v>245</v>
      </c>
      <c r="J23" s="48">
        <f t="shared" si="2"/>
        <v>245</v>
      </c>
      <c r="K23" s="55"/>
    </row>
    <row r="24" spans="1:11" s="53" customFormat="1" ht="11.25" customHeight="1">
      <c r="A24" s="57"/>
      <c r="B24" s="58"/>
      <c r="C24" s="59"/>
      <c r="D24" s="57"/>
      <c r="E24" s="57"/>
      <c r="F24" s="57"/>
      <c r="G24" s="57"/>
      <c r="H24" s="57"/>
      <c r="I24" s="57"/>
      <c r="J24" s="57"/>
      <c r="K24" s="57"/>
    </row>
    <row r="25" spans="1:11" ht="15">
      <c r="A25" s="50" t="s">
        <v>99</v>
      </c>
      <c r="B25" s="50"/>
      <c r="C25" s="50"/>
      <c r="D25" s="50"/>
      <c r="E25" s="50"/>
      <c r="F25" s="50"/>
      <c r="G25" s="50"/>
      <c r="H25" s="50"/>
      <c r="I25" s="50"/>
      <c r="J25" s="50"/>
    </row>
    <row r="26" spans="1:11" ht="15">
      <c r="A26" s="50"/>
      <c r="B26" s="50"/>
      <c r="C26" s="50"/>
      <c r="D26" s="50"/>
      <c r="E26" s="50"/>
      <c r="F26" s="50"/>
      <c r="G26" s="50"/>
      <c r="H26" s="50"/>
      <c r="I26" s="50"/>
      <c r="J26" s="50"/>
    </row>
    <row r="30" spans="1:11">
      <c r="I30" s="719" t="s">
        <v>885</v>
      </c>
      <c r="J30" s="719"/>
      <c r="K30" s="719"/>
    </row>
    <row r="31" spans="1:11">
      <c r="I31" s="719"/>
      <c r="J31" s="719"/>
      <c r="K31" s="719"/>
    </row>
    <row r="32" spans="1:11">
      <c r="I32" s="719"/>
      <c r="J32" s="719"/>
      <c r="K32" s="719"/>
    </row>
    <row r="33" spans="9:11">
      <c r="I33" s="719"/>
      <c r="J33" s="719"/>
      <c r="K33" s="719"/>
    </row>
    <row r="34" spans="9:11">
      <c r="I34" s="719"/>
      <c r="J34" s="719"/>
      <c r="K34" s="719"/>
    </row>
  </sheetData>
  <mergeCells count="16">
    <mergeCell ref="I30:K34"/>
    <mergeCell ref="K7:K9"/>
    <mergeCell ref="H8:H9"/>
    <mergeCell ref="C1:H1"/>
    <mergeCell ref="A2:J2"/>
    <mergeCell ref="A3:J3"/>
    <mergeCell ref="A5:J5"/>
    <mergeCell ref="A6:B6"/>
    <mergeCell ref="A7:A9"/>
    <mergeCell ref="B7:B9"/>
    <mergeCell ref="C7:C9"/>
    <mergeCell ref="D7:H7"/>
    <mergeCell ref="J7:J9"/>
    <mergeCell ref="D8:D9"/>
    <mergeCell ref="E8:G8"/>
    <mergeCell ref="I7:I9"/>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58.xml><?xml version="1.0" encoding="utf-8"?>
<worksheet xmlns="http://schemas.openxmlformats.org/spreadsheetml/2006/main" xmlns:r="http://schemas.openxmlformats.org/officeDocument/2006/relationships">
  <sheetPr codeName="Sheet58">
    <pageSetUpPr fitToPage="1"/>
  </sheetPr>
  <dimension ref="A1:Y76"/>
  <sheetViews>
    <sheetView topLeftCell="A25" zoomScale="85" zoomScaleNormal="85" zoomScaleSheetLayoutView="100" workbookViewId="0">
      <selection activeCell="N57" sqref="N57"/>
    </sheetView>
  </sheetViews>
  <sheetFormatPr defaultColWidth="9.140625" defaultRowHeight="12.75"/>
  <cols>
    <col min="1" max="1" width="5.5703125" style="392" customWidth="1"/>
    <col min="2" max="2" width="17.28515625" style="392" bestFit="1" customWidth="1"/>
    <col min="3" max="3" width="10.28515625" style="392" customWidth="1"/>
    <col min="4" max="4" width="8.42578125" style="392" customWidth="1"/>
    <col min="5" max="6" width="9.85546875" style="392" customWidth="1"/>
    <col min="7" max="7" width="10.85546875" style="392" customWidth="1"/>
    <col min="8" max="8" width="12.85546875" style="392" customWidth="1"/>
    <col min="9" max="9" width="11.7109375" style="392" customWidth="1"/>
    <col min="10" max="10" width="9.5703125" style="392" customWidth="1"/>
    <col min="11" max="11" width="8" style="392" customWidth="1"/>
    <col min="12" max="12" width="13.85546875" style="392" customWidth="1"/>
    <col min="13" max="13" width="10.140625" style="392" customWidth="1"/>
    <col min="14" max="14" width="8.140625" style="392" customWidth="1"/>
    <col min="15" max="15" width="8.42578125" style="392" customWidth="1"/>
    <col min="16" max="16" width="8.140625" style="392" customWidth="1"/>
    <col min="17" max="18" width="8.85546875" style="392" customWidth="1"/>
    <col min="19" max="19" width="10.7109375" style="392" customWidth="1"/>
    <col min="20" max="20" width="14.140625" style="392" customWidth="1"/>
    <col min="21" max="16384" width="9.140625" style="392"/>
  </cols>
  <sheetData>
    <row r="1" spans="1:20" ht="12.75" customHeight="1">
      <c r="G1" s="943"/>
      <c r="H1" s="943"/>
      <c r="I1" s="943"/>
      <c r="Q1" s="945" t="s">
        <v>524</v>
      </c>
      <c r="R1" s="945"/>
      <c r="S1" s="945"/>
      <c r="T1" s="945"/>
    </row>
    <row r="2" spans="1:20" ht="15.75">
      <c r="A2" s="959" t="s">
        <v>0</v>
      </c>
      <c r="B2" s="959"/>
      <c r="C2" s="959"/>
      <c r="D2" s="959"/>
      <c r="E2" s="959"/>
      <c r="F2" s="959"/>
      <c r="G2" s="959"/>
      <c r="H2" s="959"/>
      <c r="I2" s="959"/>
      <c r="J2" s="959"/>
      <c r="K2" s="959"/>
      <c r="L2" s="959"/>
      <c r="M2" s="959"/>
      <c r="N2" s="959"/>
      <c r="O2" s="959"/>
      <c r="P2" s="959"/>
      <c r="Q2" s="959"/>
      <c r="R2" s="959"/>
      <c r="S2" s="959"/>
      <c r="T2" s="959"/>
    </row>
    <row r="3" spans="1:20" ht="18">
      <c r="A3" s="960" t="s">
        <v>734</v>
      </c>
      <c r="B3" s="960"/>
      <c r="C3" s="960"/>
      <c r="D3" s="960"/>
      <c r="E3" s="960"/>
      <c r="F3" s="960"/>
      <c r="G3" s="960"/>
      <c r="H3" s="960"/>
      <c r="I3" s="960"/>
      <c r="J3" s="960"/>
      <c r="K3" s="960"/>
      <c r="L3" s="960"/>
      <c r="M3" s="960"/>
      <c r="N3" s="960"/>
      <c r="O3" s="960"/>
      <c r="P3" s="960"/>
      <c r="Q3" s="960"/>
      <c r="R3" s="960"/>
      <c r="S3" s="960"/>
      <c r="T3" s="960"/>
    </row>
    <row r="4" spans="1:20" ht="12.75" customHeight="1">
      <c r="A4" s="958" t="s">
        <v>742</v>
      </c>
      <c r="B4" s="958"/>
      <c r="C4" s="958"/>
      <c r="D4" s="958"/>
      <c r="E4" s="958"/>
      <c r="F4" s="958"/>
      <c r="G4" s="958"/>
      <c r="H4" s="958"/>
      <c r="I4" s="958"/>
      <c r="J4" s="958"/>
      <c r="K4" s="958"/>
      <c r="L4" s="958"/>
      <c r="M4" s="958"/>
      <c r="N4" s="958"/>
      <c r="O4" s="958"/>
      <c r="P4" s="958"/>
      <c r="Q4" s="958"/>
      <c r="R4" s="958"/>
      <c r="S4" s="958"/>
      <c r="T4" s="958"/>
    </row>
    <row r="5" spans="1:20" s="393" customFormat="1" ht="7.5" customHeight="1">
      <c r="A5" s="958"/>
      <c r="B5" s="958"/>
      <c r="C5" s="958"/>
      <c r="D5" s="958"/>
      <c r="E5" s="958"/>
      <c r="F5" s="958"/>
      <c r="G5" s="958"/>
      <c r="H5" s="958"/>
      <c r="I5" s="958"/>
      <c r="J5" s="958"/>
      <c r="K5" s="958"/>
      <c r="L5" s="958"/>
      <c r="M5" s="958"/>
      <c r="N5" s="958"/>
      <c r="O5" s="958"/>
      <c r="P5" s="958"/>
      <c r="Q5" s="958"/>
      <c r="R5" s="958"/>
      <c r="S5" s="958"/>
      <c r="T5" s="958"/>
    </row>
    <row r="6" spans="1:20">
      <c r="A6" s="944"/>
      <c r="B6" s="944"/>
      <c r="C6" s="944"/>
      <c r="D6" s="944"/>
      <c r="E6" s="944"/>
      <c r="F6" s="944"/>
      <c r="G6" s="944"/>
      <c r="H6" s="944"/>
      <c r="I6" s="944"/>
      <c r="J6" s="944"/>
      <c r="K6" s="944"/>
      <c r="L6" s="944"/>
      <c r="M6" s="944"/>
      <c r="N6" s="944"/>
      <c r="O6" s="944"/>
      <c r="P6" s="944"/>
      <c r="Q6" s="944"/>
      <c r="R6" s="944"/>
      <c r="S6" s="944"/>
      <c r="T6" s="944"/>
    </row>
    <row r="7" spans="1:20">
      <c r="A7" s="951" t="s">
        <v>928</v>
      </c>
      <c r="B7" s="951"/>
      <c r="H7" s="394"/>
      <c r="L7" s="946"/>
      <c r="M7" s="946"/>
      <c r="N7" s="946"/>
      <c r="O7" s="946"/>
      <c r="P7" s="946"/>
      <c r="Q7" s="946"/>
      <c r="R7" s="946"/>
      <c r="S7" s="946"/>
      <c r="T7" s="946"/>
    </row>
    <row r="8" spans="1:20" ht="24.75" customHeight="1">
      <c r="A8" s="947" t="s">
        <v>2</v>
      </c>
      <c r="B8" s="947" t="s">
        <v>3</v>
      </c>
      <c r="C8" s="948" t="s">
        <v>477</v>
      </c>
      <c r="D8" s="949"/>
      <c r="E8" s="949"/>
      <c r="F8" s="949"/>
      <c r="G8" s="950"/>
      <c r="H8" s="952" t="s">
        <v>78</v>
      </c>
      <c r="I8" s="948" t="s">
        <v>79</v>
      </c>
      <c r="J8" s="949"/>
      <c r="K8" s="949"/>
      <c r="L8" s="950"/>
      <c r="M8" s="947" t="s">
        <v>641</v>
      </c>
      <c r="N8" s="947"/>
      <c r="O8" s="947"/>
      <c r="P8" s="947"/>
      <c r="Q8" s="947"/>
      <c r="R8" s="947"/>
      <c r="S8" s="954" t="s">
        <v>697</v>
      </c>
      <c r="T8" s="954"/>
    </row>
    <row r="9" spans="1:20" ht="44.45" customHeight="1">
      <c r="A9" s="947"/>
      <c r="B9" s="947"/>
      <c r="C9" s="638" t="s">
        <v>5</v>
      </c>
      <c r="D9" s="638" t="s">
        <v>6</v>
      </c>
      <c r="E9" s="638" t="s">
        <v>346</v>
      </c>
      <c r="F9" s="639" t="s">
        <v>93</v>
      </c>
      <c r="G9" s="639" t="s">
        <v>217</v>
      </c>
      <c r="H9" s="953"/>
      <c r="I9" s="638" t="s">
        <v>83</v>
      </c>
      <c r="J9" s="638" t="s">
        <v>16</v>
      </c>
      <c r="K9" s="638" t="s">
        <v>36</v>
      </c>
      <c r="L9" s="638" t="s">
        <v>676</v>
      </c>
      <c r="M9" s="638" t="s">
        <v>14</v>
      </c>
      <c r="N9" s="638" t="s">
        <v>642</v>
      </c>
      <c r="O9" s="638" t="s">
        <v>643</v>
      </c>
      <c r="P9" s="638" t="s">
        <v>644</v>
      </c>
      <c r="Q9" s="638" t="s">
        <v>645</v>
      </c>
      <c r="R9" s="638" t="s">
        <v>646</v>
      </c>
      <c r="S9" s="638" t="s">
        <v>702</v>
      </c>
      <c r="T9" s="638" t="s">
        <v>700</v>
      </c>
    </row>
    <row r="10" spans="1:20" s="395" customFormat="1" ht="14.25">
      <c r="A10" s="640">
        <v>1</v>
      </c>
      <c r="B10" s="640">
        <v>2</v>
      </c>
      <c r="C10" s="640">
        <v>3</v>
      </c>
      <c r="D10" s="640">
        <v>4</v>
      </c>
      <c r="E10" s="640">
        <v>5</v>
      </c>
      <c r="F10" s="640">
        <v>6</v>
      </c>
      <c r="G10" s="640">
        <v>7</v>
      </c>
      <c r="H10" s="640">
        <v>8</v>
      </c>
      <c r="I10" s="640">
        <v>9</v>
      </c>
      <c r="J10" s="640">
        <v>10</v>
      </c>
      <c r="K10" s="640">
        <v>11</v>
      </c>
      <c r="L10" s="640">
        <v>12</v>
      </c>
      <c r="M10" s="640">
        <v>13</v>
      </c>
      <c r="N10" s="640">
        <v>14</v>
      </c>
      <c r="O10" s="640">
        <v>15</v>
      </c>
      <c r="P10" s="640">
        <v>16</v>
      </c>
      <c r="Q10" s="640">
        <v>17</v>
      </c>
      <c r="R10" s="640">
        <v>18</v>
      </c>
      <c r="S10" s="640">
        <v>19</v>
      </c>
      <c r="T10" s="640">
        <v>20</v>
      </c>
    </row>
    <row r="11" spans="1:20" s="395" customFormat="1" ht="14.25">
      <c r="A11" s="641">
        <v>1</v>
      </c>
      <c r="B11" s="642" t="s">
        <v>890</v>
      </c>
      <c r="C11" s="643">
        <v>279664</v>
      </c>
      <c r="D11" s="643">
        <v>322</v>
      </c>
      <c r="E11" s="643">
        <v>0</v>
      </c>
      <c r="F11" s="643">
        <v>0</v>
      </c>
      <c r="G11" s="643">
        <f>SUM(C11:F11)</f>
        <v>279986</v>
      </c>
      <c r="H11" s="644">
        <v>245</v>
      </c>
      <c r="I11" s="645">
        <f>G11*H11*100/1000000</f>
        <v>6859.6570000000002</v>
      </c>
      <c r="J11" s="640"/>
      <c r="K11" s="640"/>
      <c r="L11" s="640"/>
      <c r="M11" s="640"/>
      <c r="N11" s="640"/>
      <c r="O11" s="640"/>
      <c r="P11" s="640"/>
      <c r="Q11" s="640"/>
      <c r="R11" s="640"/>
      <c r="S11" s="643">
        <v>109.4</v>
      </c>
      <c r="T11" s="645">
        <f>I11*1500/100000</f>
        <v>102.89485500000001</v>
      </c>
    </row>
    <row r="12" spans="1:20" s="395" customFormat="1" ht="14.25">
      <c r="A12" s="641">
        <v>2</v>
      </c>
      <c r="B12" s="642" t="s">
        <v>891</v>
      </c>
      <c r="C12" s="643">
        <v>178083</v>
      </c>
      <c r="D12" s="643">
        <v>0</v>
      </c>
      <c r="E12" s="643">
        <v>0</v>
      </c>
      <c r="F12" s="643">
        <v>0</v>
      </c>
      <c r="G12" s="643">
        <f t="shared" ref="G12:G49" si="0">SUM(C12:F12)</f>
        <v>178083</v>
      </c>
      <c r="H12" s="644">
        <v>245</v>
      </c>
      <c r="I12" s="645">
        <f t="shared" ref="I12:I49" si="1">G12*H12*100/1000000</f>
        <v>4363.0334999999995</v>
      </c>
      <c r="J12" s="640"/>
      <c r="K12" s="640"/>
      <c r="L12" s="640"/>
      <c r="M12" s="640"/>
      <c r="N12" s="640"/>
      <c r="O12" s="640"/>
      <c r="P12" s="640"/>
      <c r="Q12" s="640"/>
      <c r="R12" s="640"/>
      <c r="S12" s="643">
        <v>109.4</v>
      </c>
      <c r="T12" s="645">
        <f t="shared" ref="T12:T49" si="2">I12*1500/100000</f>
        <v>65.445502499999989</v>
      </c>
    </row>
    <row r="13" spans="1:20" s="395" customFormat="1" ht="14.25">
      <c r="A13" s="641">
        <v>3</v>
      </c>
      <c r="B13" s="642" t="s">
        <v>892</v>
      </c>
      <c r="C13" s="643">
        <v>159292</v>
      </c>
      <c r="D13" s="643">
        <v>998</v>
      </c>
      <c r="E13" s="643">
        <v>0</v>
      </c>
      <c r="F13" s="643">
        <v>0</v>
      </c>
      <c r="G13" s="643">
        <f t="shared" si="0"/>
        <v>160290</v>
      </c>
      <c r="H13" s="644">
        <v>245</v>
      </c>
      <c r="I13" s="645">
        <f t="shared" si="1"/>
        <v>3927.105</v>
      </c>
      <c r="J13" s="640"/>
      <c r="K13" s="640"/>
      <c r="L13" s="640"/>
      <c r="M13" s="640"/>
      <c r="N13" s="640"/>
      <c r="O13" s="640"/>
      <c r="P13" s="640"/>
      <c r="Q13" s="640"/>
      <c r="R13" s="640"/>
      <c r="S13" s="643">
        <v>109.4</v>
      </c>
      <c r="T13" s="645">
        <f t="shared" si="2"/>
        <v>58.906574999999997</v>
      </c>
    </row>
    <row r="14" spans="1:20" s="395" customFormat="1" ht="14.25">
      <c r="A14" s="641">
        <v>4</v>
      </c>
      <c r="B14" s="642" t="s">
        <v>893</v>
      </c>
      <c r="C14" s="643">
        <v>110436</v>
      </c>
      <c r="D14" s="643">
        <v>265</v>
      </c>
      <c r="E14" s="643">
        <v>0</v>
      </c>
      <c r="F14" s="643">
        <v>0</v>
      </c>
      <c r="G14" s="643">
        <f t="shared" si="0"/>
        <v>110701</v>
      </c>
      <c r="H14" s="644">
        <v>245</v>
      </c>
      <c r="I14" s="645">
        <f t="shared" si="1"/>
        <v>2712.1745000000001</v>
      </c>
      <c r="J14" s="640"/>
      <c r="K14" s="640"/>
      <c r="L14" s="640"/>
      <c r="M14" s="640"/>
      <c r="N14" s="640"/>
      <c r="O14" s="640"/>
      <c r="P14" s="640"/>
      <c r="Q14" s="640"/>
      <c r="R14" s="640"/>
      <c r="S14" s="643">
        <v>109.4</v>
      </c>
      <c r="T14" s="645">
        <f t="shared" si="2"/>
        <v>40.682617499999999</v>
      </c>
    </row>
    <row r="15" spans="1:20" s="395" customFormat="1" ht="14.25">
      <c r="A15" s="641">
        <v>5</v>
      </c>
      <c r="B15" s="642" t="s">
        <v>894</v>
      </c>
      <c r="C15" s="643">
        <v>184624</v>
      </c>
      <c r="D15" s="643">
        <v>0</v>
      </c>
      <c r="E15" s="643">
        <v>0</v>
      </c>
      <c r="F15" s="643">
        <v>0</v>
      </c>
      <c r="G15" s="643">
        <f t="shared" si="0"/>
        <v>184624</v>
      </c>
      <c r="H15" s="644">
        <v>245</v>
      </c>
      <c r="I15" s="645">
        <f t="shared" si="1"/>
        <v>4523.2879999999996</v>
      </c>
      <c r="J15" s="640"/>
      <c r="K15" s="640"/>
      <c r="L15" s="640"/>
      <c r="M15" s="640"/>
      <c r="N15" s="640"/>
      <c r="O15" s="640"/>
      <c r="P15" s="640"/>
      <c r="Q15" s="640"/>
      <c r="R15" s="640"/>
      <c r="S15" s="643">
        <v>109.4</v>
      </c>
      <c r="T15" s="645">
        <f t="shared" si="2"/>
        <v>67.849319999999992</v>
      </c>
    </row>
    <row r="16" spans="1:20" s="395" customFormat="1" ht="14.25">
      <c r="A16" s="641">
        <v>6</v>
      </c>
      <c r="B16" s="642" t="s">
        <v>895</v>
      </c>
      <c r="C16" s="643">
        <v>112565</v>
      </c>
      <c r="D16" s="643">
        <v>0</v>
      </c>
      <c r="E16" s="643">
        <v>0</v>
      </c>
      <c r="F16" s="643">
        <v>0</v>
      </c>
      <c r="G16" s="643">
        <f t="shared" si="0"/>
        <v>112565</v>
      </c>
      <c r="H16" s="644">
        <v>245</v>
      </c>
      <c r="I16" s="645">
        <f t="shared" si="1"/>
        <v>2757.8425000000002</v>
      </c>
      <c r="J16" s="640"/>
      <c r="K16" s="640"/>
      <c r="L16" s="640"/>
      <c r="M16" s="640"/>
      <c r="N16" s="640"/>
      <c r="O16" s="640"/>
      <c r="P16" s="640"/>
      <c r="Q16" s="640"/>
      <c r="R16" s="640"/>
      <c r="S16" s="643">
        <v>109.4</v>
      </c>
      <c r="T16" s="645">
        <f t="shared" si="2"/>
        <v>41.367637500000008</v>
      </c>
    </row>
    <row r="17" spans="1:20" s="395" customFormat="1" ht="14.25">
      <c r="A17" s="641">
        <v>7</v>
      </c>
      <c r="B17" s="642" t="s">
        <v>896</v>
      </c>
      <c r="C17" s="643">
        <v>279421</v>
      </c>
      <c r="D17" s="643">
        <v>0</v>
      </c>
      <c r="E17" s="643">
        <v>0</v>
      </c>
      <c r="F17" s="643">
        <v>0</v>
      </c>
      <c r="G17" s="643">
        <f t="shared" si="0"/>
        <v>279421</v>
      </c>
      <c r="H17" s="644">
        <v>245</v>
      </c>
      <c r="I17" s="645">
        <f t="shared" si="1"/>
        <v>6845.8145000000004</v>
      </c>
      <c r="J17" s="640"/>
      <c r="K17" s="640"/>
      <c r="L17" s="640"/>
      <c r="M17" s="640"/>
      <c r="N17" s="640"/>
      <c r="O17" s="640"/>
      <c r="P17" s="640"/>
      <c r="Q17" s="640"/>
      <c r="R17" s="640"/>
      <c r="S17" s="643">
        <v>109.4</v>
      </c>
      <c r="T17" s="645">
        <f t="shared" si="2"/>
        <v>102.6872175</v>
      </c>
    </row>
    <row r="18" spans="1:20" s="395" customFormat="1" ht="14.25">
      <c r="A18" s="641">
        <v>8</v>
      </c>
      <c r="B18" s="642" t="s">
        <v>897</v>
      </c>
      <c r="C18" s="643">
        <v>65264</v>
      </c>
      <c r="D18" s="643">
        <v>0</v>
      </c>
      <c r="E18" s="643">
        <v>0</v>
      </c>
      <c r="F18" s="643">
        <v>0</v>
      </c>
      <c r="G18" s="643">
        <f t="shared" si="0"/>
        <v>65264</v>
      </c>
      <c r="H18" s="644">
        <v>245</v>
      </c>
      <c r="I18" s="645">
        <f t="shared" si="1"/>
        <v>1598.9680000000001</v>
      </c>
      <c r="J18" s="640"/>
      <c r="K18" s="640"/>
      <c r="L18" s="640"/>
      <c r="M18" s="640"/>
      <c r="N18" s="640"/>
      <c r="O18" s="640"/>
      <c r="P18" s="640"/>
      <c r="Q18" s="640"/>
      <c r="R18" s="640"/>
      <c r="S18" s="643">
        <v>109.4</v>
      </c>
      <c r="T18" s="645">
        <f t="shared" si="2"/>
        <v>23.98452</v>
      </c>
    </row>
    <row r="19" spans="1:20" s="395" customFormat="1" ht="14.25">
      <c r="A19" s="641">
        <v>9</v>
      </c>
      <c r="B19" s="642" t="s">
        <v>898</v>
      </c>
      <c r="C19" s="643">
        <v>45609</v>
      </c>
      <c r="D19" s="643">
        <v>0</v>
      </c>
      <c r="E19" s="643">
        <v>0</v>
      </c>
      <c r="F19" s="643">
        <v>0</v>
      </c>
      <c r="G19" s="643">
        <f t="shared" si="0"/>
        <v>45609</v>
      </c>
      <c r="H19" s="644">
        <v>245</v>
      </c>
      <c r="I19" s="645">
        <f t="shared" si="1"/>
        <v>1117.4204999999999</v>
      </c>
      <c r="J19" s="640"/>
      <c r="K19" s="640"/>
      <c r="L19" s="640"/>
      <c r="M19" s="640"/>
      <c r="N19" s="640"/>
      <c r="O19" s="640"/>
      <c r="P19" s="640"/>
      <c r="Q19" s="640"/>
      <c r="R19" s="640"/>
      <c r="S19" s="643">
        <v>109.4</v>
      </c>
      <c r="T19" s="645">
        <f t="shared" si="2"/>
        <v>16.761307500000001</v>
      </c>
    </row>
    <row r="20" spans="1:20" s="395" customFormat="1" ht="14.25">
      <c r="A20" s="641">
        <v>10</v>
      </c>
      <c r="B20" s="642" t="s">
        <v>899</v>
      </c>
      <c r="C20" s="643">
        <v>156033</v>
      </c>
      <c r="D20" s="643">
        <v>563</v>
      </c>
      <c r="E20" s="643">
        <v>0</v>
      </c>
      <c r="F20" s="643">
        <v>0</v>
      </c>
      <c r="G20" s="643">
        <f t="shared" si="0"/>
        <v>156596</v>
      </c>
      <c r="H20" s="644">
        <v>245</v>
      </c>
      <c r="I20" s="645">
        <f t="shared" si="1"/>
        <v>3836.6019999999999</v>
      </c>
      <c r="J20" s="640"/>
      <c r="K20" s="640"/>
      <c r="L20" s="640"/>
      <c r="M20" s="640"/>
      <c r="N20" s="640"/>
      <c r="O20" s="640"/>
      <c r="P20" s="640"/>
      <c r="Q20" s="640"/>
      <c r="R20" s="640"/>
      <c r="S20" s="643">
        <v>109.4</v>
      </c>
      <c r="T20" s="645">
        <f t="shared" si="2"/>
        <v>57.549030000000002</v>
      </c>
    </row>
    <row r="21" spans="1:20" s="395" customFormat="1" ht="14.25">
      <c r="A21" s="641">
        <v>11</v>
      </c>
      <c r="B21" s="642" t="s">
        <v>900</v>
      </c>
      <c r="C21" s="643">
        <v>181746</v>
      </c>
      <c r="D21" s="643">
        <v>0</v>
      </c>
      <c r="E21" s="643">
        <v>0</v>
      </c>
      <c r="F21" s="643">
        <v>0</v>
      </c>
      <c r="G21" s="643">
        <f t="shared" si="0"/>
        <v>181746</v>
      </c>
      <c r="H21" s="644">
        <v>245</v>
      </c>
      <c r="I21" s="645">
        <f t="shared" si="1"/>
        <v>4452.777</v>
      </c>
      <c r="J21" s="640"/>
      <c r="K21" s="640"/>
      <c r="L21" s="640"/>
      <c r="M21" s="640"/>
      <c r="N21" s="640"/>
      <c r="O21" s="640"/>
      <c r="P21" s="640"/>
      <c r="Q21" s="640"/>
      <c r="R21" s="640"/>
      <c r="S21" s="643">
        <v>109.4</v>
      </c>
      <c r="T21" s="645">
        <f t="shared" si="2"/>
        <v>66.791655000000006</v>
      </c>
    </row>
    <row r="22" spans="1:20" s="395" customFormat="1" ht="14.25">
      <c r="A22" s="641">
        <v>12</v>
      </c>
      <c r="B22" s="642" t="s">
        <v>901</v>
      </c>
      <c r="C22" s="643">
        <v>294438</v>
      </c>
      <c r="D22" s="643">
        <v>0</v>
      </c>
      <c r="E22" s="643">
        <v>0</v>
      </c>
      <c r="F22" s="643">
        <v>0</v>
      </c>
      <c r="G22" s="643">
        <f t="shared" si="0"/>
        <v>294438</v>
      </c>
      <c r="H22" s="644">
        <v>245</v>
      </c>
      <c r="I22" s="645">
        <f t="shared" si="1"/>
        <v>7213.7309999999998</v>
      </c>
      <c r="J22" s="640"/>
      <c r="K22" s="640"/>
      <c r="L22" s="640"/>
      <c r="M22" s="640"/>
      <c r="N22" s="640"/>
      <c r="O22" s="640"/>
      <c r="P22" s="640"/>
      <c r="Q22" s="640"/>
      <c r="R22" s="640"/>
      <c r="S22" s="643">
        <v>109.4</v>
      </c>
      <c r="T22" s="645">
        <f t="shared" si="2"/>
        <v>108.20596500000001</v>
      </c>
    </row>
    <row r="23" spans="1:20" s="395" customFormat="1" ht="14.25">
      <c r="A23" s="641">
        <v>13</v>
      </c>
      <c r="B23" s="642" t="s">
        <v>902</v>
      </c>
      <c r="C23" s="643">
        <v>188762</v>
      </c>
      <c r="D23" s="643">
        <v>852</v>
      </c>
      <c r="E23" s="643">
        <v>0</v>
      </c>
      <c r="F23" s="643">
        <v>0</v>
      </c>
      <c r="G23" s="643">
        <f t="shared" si="0"/>
        <v>189614</v>
      </c>
      <c r="H23" s="644">
        <v>245</v>
      </c>
      <c r="I23" s="645">
        <f t="shared" si="1"/>
        <v>4645.5429999999997</v>
      </c>
      <c r="J23" s="640"/>
      <c r="K23" s="640"/>
      <c r="L23" s="640"/>
      <c r="M23" s="640"/>
      <c r="N23" s="640"/>
      <c r="O23" s="640"/>
      <c r="P23" s="640"/>
      <c r="Q23" s="640"/>
      <c r="R23" s="640"/>
      <c r="S23" s="643">
        <v>109.4</v>
      </c>
      <c r="T23" s="645">
        <f t="shared" si="2"/>
        <v>69.683144999999996</v>
      </c>
    </row>
    <row r="24" spans="1:20" s="395" customFormat="1" ht="14.25">
      <c r="A24" s="641">
        <v>14</v>
      </c>
      <c r="B24" s="642" t="s">
        <v>903</v>
      </c>
      <c r="C24" s="643">
        <v>178307</v>
      </c>
      <c r="D24" s="643">
        <v>0</v>
      </c>
      <c r="E24" s="643">
        <v>0</v>
      </c>
      <c r="F24" s="643">
        <v>0</v>
      </c>
      <c r="G24" s="643">
        <f t="shared" si="0"/>
        <v>178307</v>
      </c>
      <c r="H24" s="644">
        <v>245</v>
      </c>
      <c r="I24" s="645">
        <f t="shared" si="1"/>
        <v>4368.5214999999998</v>
      </c>
      <c r="J24" s="640"/>
      <c r="K24" s="640"/>
      <c r="L24" s="640"/>
      <c r="M24" s="640"/>
      <c r="N24" s="640"/>
      <c r="O24" s="640"/>
      <c r="P24" s="640"/>
      <c r="Q24" s="640"/>
      <c r="R24" s="640"/>
      <c r="S24" s="643">
        <v>109.4</v>
      </c>
      <c r="T24" s="645">
        <f t="shared" si="2"/>
        <v>65.527822499999999</v>
      </c>
    </row>
    <row r="25" spans="1:20" s="395" customFormat="1" ht="14.25">
      <c r="A25" s="641">
        <v>15</v>
      </c>
      <c r="B25" s="642" t="s">
        <v>904</v>
      </c>
      <c r="C25" s="643">
        <v>319685</v>
      </c>
      <c r="D25" s="643">
        <v>0</v>
      </c>
      <c r="E25" s="643">
        <v>0</v>
      </c>
      <c r="F25" s="643">
        <v>0</v>
      </c>
      <c r="G25" s="643">
        <f t="shared" si="0"/>
        <v>319685</v>
      </c>
      <c r="H25" s="644">
        <v>245</v>
      </c>
      <c r="I25" s="645">
        <f t="shared" si="1"/>
        <v>7832.2825000000003</v>
      </c>
      <c r="J25" s="640"/>
      <c r="K25" s="640"/>
      <c r="L25" s="640"/>
      <c r="M25" s="640"/>
      <c r="N25" s="640"/>
      <c r="O25" s="640"/>
      <c r="P25" s="640"/>
      <c r="Q25" s="640"/>
      <c r="R25" s="640"/>
      <c r="S25" s="643">
        <v>109.4</v>
      </c>
      <c r="T25" s="645">
        <f t="shared" si="2"/>
        <v>117.48423750000001</v>
      </c>
    </row>
    <row r="26" spans="1:20" s="395" customFormat="1" ht="14.25">
      <c r="A26" s="641">
        <v>16</v>
      </c>
      <c r="B26" s="642" t="s">
        <v>905</v>
      </c>
      <c r="C26" s="643">
        <v>275329</v>
      </c>
      <c r="D26" s="643">
        <v>0</v>
      </c>
      <c r="E26" s="643">
        <v>0</v>
      </c>
      <c r="F26" s="643">
        <v>0</v>
      </c>
      <c r="G26" s="643">
        <f t="shared" si="0"/>
        <v>275329</v>
      </c>
      <c r="H26" s="644">
        <v>245</v>
      </c>
      <c r="I26" s="645">
        <f t="shared" si="1"/>
        <v>6745.5604999999996</v>
      </c>
      <c r="J26" s="640"/>
      <c r="K26" s="640">
        <v>4</v>
      </c>
      <c r="L26" s="640"/>
      <c r="M26" s="640"/>
      <c r="N26" s="640"/>
      <c r="O26" s="640"/>
      <c r="P26" s="640"/>
      <c r="Q26" s="640"/>
      <c r="R26" s="640"/>
      <c r="S26" s="643">
        <v>109.4</v>
      </c>
      <c r="T26" s="645">
        <f t="shared" si="2"/>
        <v>101.1834075</v>
      </c>
    </row>
    <row r="27" spans="1:20" s="395" customFormat="1" ht="14.25">
      <c r="A27" s="641">
        <v>17</v>
      </c>
      <c r="B27" s="642" t="s">
        <v>906</v>
      </c>
      <c r="C27" s="643">
        <v>59768</v>
      </c>
      <c r="D27" s="643">
        <v>0</v>
      </c>
      <c r="E27" s="643">
        <v>0</v>
      </c>
      <c r="F27" s="643">
        <v>0</v>
      </c>
      <c r="G27" s="643">
        <f t="shared" si="0"/>
        <v>59768</v>
      </c>
      <c r="H27" s="644">
        <v>245</v>
      </c>
      <c r="I27" s="645">
        <f t="shared" si="1"/>
        <v>1464.316</v>
      </c>
      <c r="J27" s="640"/>
      <c r="K27" s="640"/>
      <c r="L27" s="640"/>
      <c r="M27" s="640"/>
      <c r="N27" s="640"/>
      <c r="O27" s="640"/>
      <c r="P27" s="640"/>
      <c r="Q27" s="640"/>
      <c r="R27" s="640"/>
      <c r="S27" s="643">
        <v>109.4</v>
      </c>
      <c r="T27" s="645">
        <f t="shared" si="2"/>
        <v>21.964739999999999</v>
      </c>
    </row>
    <row r="28" spans="1:20" s="395" customFormat="1" ht="14.25">
      <c r="A28" s="641">
        <v>18</v>
      </c>
      <c r="B28" s="642" t="s">
        <v>907</v>
      </c>
      <c r="C28" s="643">
        <v>188233</v>
      </c>
      <c r="D28" s="643">
        <v>0</v>
      </c>
      <c r="E28" s="643">
        <v>0</v>
      </c>
      <c r="F28" s="643">
        <v>0</v>
      </c>
      <c r="G28" s="643">
        <f t="shared" si="0"/>
        <v>188233</v>
      </c>
      <c r="H28" s="644">
        <v>245</v>
      </c>
      <c r="I28" s="645">
        <f t="shared" si="1"/>
        <v>4611.7084999999997</v>
      </c>
      <c r="J28" s="640"/>
      <c r="K28" s="640"/>
      <c r="L28" s="640"/>
      <c r="M28" s="640"/>
      <c r="N28" s="640"/>
      <c r="O28" s="640"/>
      <c r="P28" s="640"/>
      <c r="Q28" s="640"/>
      <c r="R28" s="640"/>
      <c r="S28" s="643">
        <v>109.4</v>
      </c>
      <c r="T28" s="645">
        <f t="shared" si="2"/>
        <v>69.175627500000004</v>
      </c>
    </row>
    <row r="29" spans="1:20" s="395" customFormat="1" ht="14.25">
      <c r="A29" s="641">
        <v>19</v>
      </c>
      <c r="B29" s="642" t="s">
        <v>908</v>
      </c>
      <c r="C29" s="643">
        <v>430470</v>
      </c>
      <c r="D29" s="643">
        <v>1258</v>
      </c>
      <c r="E29" s="643">
        <v>0</v>
      </c>
      <c r="F29" s="643">
        <v>0</v>
      </c>
      <c r="G29" s="643">
        <f t="shared" si="0"/>
        <v>431728</v>
      </c>
      <c r="H29" s="644">
        <v>245</v>
      </c>
      <c r="I29" s="645">
        <f t="shared" si="1"/>
        <v>10577.335999999999</v>
      </c>
      <c r="J29" s="640"/>
      <c r="K29" s="640"/>
      <c r="L29" s="640"/>
      <c r="M29" s="640"/>
      <c r="N29" s="640"/>
      <c r="O29" s="640"/>
      <c r="P29" s="640"/>
      <c r="Q29" s="640"/>
      <c r="R29" s="640"/>
      <c r="S29" s="643">
        <v>109.4</v>
      </c>
      <c r="T29" s="645">
        <f t="shared" si="2"/>
        <v>158.66003999999998</v>
      </c>
    </row>
    <row r="30" spans="1:20" s="395" customFormat="1" ht="14.25">
      <c r="A30" s="641">
        <v>20</v>
      </c>
      <c r="B30" s="642" t="s">
        <v>909</v>
      </c>
      <c r="C30" s="643">
        <v>334109</v>
      </c>
      <c r="D30" s="643">
        <v>855</v>
      </c>
      <c r="E30" s="643">
        <v>0</v>
      </c>
      <c r="F30" s="643">
        <v>0</v>
      </c>
      <c r="G30" s="643">
        <f t="shared" si="0"/>
        <v>334964</v>
      </c>
      <c r="H30" s="644">
        <v>245</v>
      </c>
      <c r="I30" s="645">
        <f t="shared" si="1"/>
        <v>8206.6180000000004</v>
      </c>
      <c r="J30" s="640"/>
      <c r="K30" s="640"/>
      <c r="L30" s="640"/>
      <c r="M30" s="640"/>
      <c r="N30" s="640"/>
      <c r="O30" s="640"/>
      <c r="P30" s="640"/>
      <c r="Q30" s="640"/>
      <c r="R30" s="640"/>
      <c r="S30" s="643">
        <v>109.4</v>
      </c>
      <c r="T30" s="645">
        <f t="shared" si="2"/>
        <v>123.09927</v>
      </c>
    </row>
    <row r="31" spans="1:20" s="395" customFormat="1" ht="14.25">
      <c r="A31" s="641">
        <v>21</v>
      </c>
      <c r="B31" s="642" t="s">
        <v>910</v>
      </c>
      <c r="C31" s="643">
        <v>284498</v>
      </c>
      <c r="D31" s="643">
        <v>0</v>
      </c>
      <c r="E31" s="643">
        <v>0</v>
      </c>
      <c r="F31" s="643">
        <v>0</v>
      </c>
      <c r="G31" s="643">
        <f t="shared" si="0"/>
        <v>284498</v>
      </c>
      <c r="H31" s="644">
        <v>245</v>
      </c>
      <c r="I31" s="645">
        <f t="shared" si="1"/>
        <v>6970.201</v>
      </c>
      <c r="J31" s="640"/>
      <c r="K31" s="640"/>
      <c r="L31" s="640"/>
      <c r="M31" s="640"/>
      <c r="N31" s="640"/>
      <c r="O31" s="640"/>
      <c r="P31" s="640"/>
      <c r="Q31" s="640"/>
      <c r="R31" s="640"/>
      <c r="S31" s="643">
        <v>109.4</v>
      </c>
      <c r="T31" s="645">
        <f t="shared" si="2"/>
        <v>104.553015</v>
      </c>
    </row>
    <row r="32" spans="1:20" s="395" customFormat="1" ht="14.25">
      <c r="A32" s="641">
        <v>22</v>
      </c>
      <c r="B32" s="642" t="s">
        <v>911</v>
      </c>
      <c r="C32" s="643">
        <v>369155</v>
      </c>
      <c r="D32" s="643">
        <v>0</v>
      </c>
      <c r="E32" s="643">
        <v>0</v>
      </c>
      <c r="F32" s="643">
        <v>0</v>
      </c>
      <c r="G32" s="643">
        <f t="shared" si="0"/>
        <v>369155</v>
      </c>
      <c r="H32" s="644">
        <v>245</v>
      </c>
      <c r="I32" s="645">
        <f t="shared" si="1"/>
        <v>9044.2975000000006</v>
      </c>
      <c r="J32" s="640"/>
      <c r="K32" s="640"/>
      <c r="L32" s="640"/>
      <c r="M32" s="640"/>
      <c r="N32" s="640"/>
      <c r="O32" s="640"/>
      <c r="P32" s="640"/>
      <c r="Q32" s="640"/>
      <c r="R32" s="640"/>
      <c r="S32" s="643">
        <v>109.4</v>
      </c>
      <c r="T32" s="645">
        <f t="shared" si="2"/>
        <v>135.66446250000001</v>
      </c>
    </row>
    <row r="33" spans="1:25" s="395" customFormat="1" ht="14.25">
      <c r="A33" s="641">
        <v>23</v>
      </c>
      <c r="B33" s="642" t="s">
        <v>912</v>
      </c>
      <c r="C33" s="643">
        <v>278154</v>
      </c>
      <c r="D33" s="643">
        <v>256</v>
      </c>
      <c r="E33" s="643">
        <v>0</v>
      </c>
      <c r="F33" s="643">
        <v>0</v>
      </c>
      <c r="G33" s="643">
        <f t="shared" si="0"/>
        <v>278410</v>
      </c>
      <c r="H33" s="644">
        <v>245</v>
      </c>
      <c r="I33" s="645">
        <f t="shared" si="1"/>
        <v>6821.0450000000001</v>
      </c>
      <c r="J33" s="640"/>
      <c r="K33" s="640"/>
      <c r="L33" s="640"/>
      <c r="M33" s="640"/>
      <c r="N33" s="640"/>
      <c r="O33" s="640"/>
      <c r="P33" s="640"/>
      <c r="Q33" s="640"/>
      <c r="R33" s="640"/>
      <c r="S33" s="643">
        <v>109.4</v>
      </c>
      <c r="T33" s="645">
        <f t="shared" si="2"/>
        <v>102.315675</v>
      </c>
    </row>
    <row r="34" spans="1:25" s="395" customFormat="1" ht="14.25">
      <c r="A34" s="641">
        <v>24</v>
      </c>
      <c r="B34" s="642" t="s">
        <v>913</v>
      </c>
      <c r="C34" s="643">
        <v>251443</v>
      </c>
      <c r="D34" s="643">
        <v>578</v>
      </c>
      <c r="E34" s="643">
        <v>0</v>
      </c>
      <c r="F34" s="643">
        <v>0</v>
      </c>
      <c r="G34" s="643">
        <f t="shared" si="0"/>
        <v>252021</v>
      </c>
      <c r="H34" s="644">
        <v>245</v>
      </c>
      <c r="I34" s="645">
        <f t="shared" si="1"/>
        <v>6174.5145000000002</v>
      </c>
      <c r="J34" s="640"/>
      <c r="K34" s="640"/>
      <c r="L34" s="640"/>
      <c r="M34" s="640"/>
      <c r="N34" s="640"/>
      <c r="O34" s="640"/>
      <c r="P34" s="640"/>
      <c r="Q34" s="640"/>
      <c r="R34" s="640"/>
      <c r="S34" s="643">
        <v>109.4</v>
      </c>
      <c r="T34" s="645">
        <f t="shared" si="2"/>
        <v>92.617717499999998</v>
      </c>
    </row>
    <row r="35" spans="1:25" s="395" customFormat="1" ht="14.25">
      <c r="A35" s="641">
        <v>25</v>
      </c>
      <c r="B35" s="642" t="s">
        <v>914</v>
      </c>
      <c r="C35" s="643">
        <v>136603</v>
      </c>
      <c r="D35" s="643">
        <v>0</v>
      </c>
      <c r="E35" s="643">
        <v>0</v>
      </c>
      <c r="F35" s="643">
        <v>541</v>
      </c>
      <c r="G35" s="643">
        <f t="shared" si="0"/>
        <v>137144</v>
      </c>
      <c r="H35" s="644">
        <v>245</v>
      </c>
      <c r="I35" s="645">
        <f t="shared" si="1"/>
        <v>3360.0279999999998</v>
      </c>
      <c r="J35" s="640"/>
      <c r="K35" s="640"/>
      <c r="L35" s="640"/>
      <c r="M35" s="640"/>
      <c r="N35" s="640"/>
      <c r="O35" s="640"/>
      <c r="P35" s="640"/>
      <c r="Q35" s="640"/>
      <c r="R35" s="640"/>
      <c r="S35" s="643">
        <v>109.4</v>
      </c>
      <c r="T35" s="645">
        <f t="shared" si="2"/>
        <v>50.400419999999997</v>
      </c>
    </row>
    <row r="36" spans="1:25" s="395" customFormat="1" ht="14.25">
      <c r="A36" s="641">
        <v>26</v>
      </c>
      <c r="B36" s="642" t="s">
        <v>915</v>
      </c>
      <c r="C36" s="643">
        <v>220408</v>
      </c>
      <c r="D36" s="643">
        <v>0</v>
      </c>
      <c r="E36" s="643">
        <v>0</v>
      </c>
      <c r="F36" s="643">
        <v>0</v>
      </c>
      <c r="G36" s="643">
        <f t="shared" si="0"/>
        <v>220408</v>
      </c>
      <c r="H36" s="644">
        <v>245</v>
      </c>
      <c r="I36" s="645">
        <f t="shared" si="1"/>
        <v>5399.9960000000001</v>
      </c>
      <c r="J36" s="640"/>
      <c r="K36" s="640"/>
      <c r="L36" s="640"/>
      <c r="M36" s="640"/>
      <c r="N36" s="640"/>
      <c r="O36" s="640"/>
      <c r="P36" s="640"/>
      <c r="Q36" s="640"/>
      <c r="R36" s="640"/>
      <c r="S36" s="643">
        <v>109.4</v>
      </c>
      <c r="T36" s="645">
        <f t="shared" si="2"/>
        <v>80.999939999999995</v>
      </c>
    </row>
    <row r="37" spans="1:25" s="395" customFormat="1" ht="14.25">
      <c r="A37" s="641">
        <v>27</v>
      </c>
      <c r="B37" s="642" t="s">
        <v>916</v>
      </c>
      <c r="C37" s="643">
        <v>218579</v>
      </c>
      <c r="D37" s="643">
        <v>0</v>
      </c>
      <c r="E37" s="643">
        <v>0</v>
      </c>
      <c r="F37" s="643">
        <v>0</v>
      </c>
      <c r="G37" s="643">
        <f t="shared" si="0"/>
        <v>218579</v>
      </c>
      <c r="H37" s="644">
        <v>245</v>
      </c>
      <c r="I37" s="645">
        <f t="shared" si="1"/>
        <v>5355.1854999999996</v>
      </c>
      <c r="J37" s="640"/>
      <c r="K37" s="640"/>
      <c r="L37" s="640"/>
      <c r="M37" s="640"/>
      <c r="N37" s="640"/>
      <c r="O37" s="640"/>
      <c r="P37" s="640"/>
      <c r="Q37" s="640"/>
      <c r="R37" s="640"/>
      <c r="S37" s="643">
        <v>109.4</v>
      </c>
      <c r="T37" s="645">
        <f t="shared" si="2"/>
        <v>80.327782499999984</v>
      </c>
    </row>
    <row r="38" spans="1:25" s="395" customFormat="1" ht="14.25">
      <c r="A38" s="641">
        <v>28</v>
      </c>
      <c r="B38" s="642" t="s">
        <v>917</v>
      </c>
      <c r="C38" s="643">
        <v>208584</v>
      </c>
      <c r="D38" s="643">
        <v>395</v>
      </c>
      <c r="E38" s="643">
        <v>0</v>
      </c>
      <c r="F38" s="643">
        <v>0</v>
      </c>
      <c r="G38" s="643">
        <f t="shared" si="0"/>
        <v>208979</v>
      </c>
      <c r="H38" s="644">
        <v>245</v>
      </c>
      <c r="I38" s="645">
        <f t="shared" si="1"/>
        <v>5119.9854999999998</v>
      </c>
      <c r="J38" s="640"/>
      <c r="K38" s="640"/>
      <c r="L38" s="640"/>
      <c r="M38" s="640"/>
      <c r="N38" s="640"/>
      <c r="O38" s="640"/>
      <c r="P38" s="640"/>
      <c r="Q38" s="640"/>
      <c r="R38" s="640"/>
      <c r="S38" s="643">
        <v>109.4</v>
      </c>
      <c r="T38" s="645">
        <f t="shared" si="2"/>
        <v>76.799782500000006</v>
      </c>
    </row>
    <row r="39" spans="1:25" s="395" customFormat="1" ht="14.25">
      <c r="A39" s="646">
        <v>29</v>
      </c>
      <c r="B39" s="647" t="s">
        <v>918</v>
      </c>
      <c r="C39" s="643">
        <v>136376</v>
      </c>
      <c r="D39" s="643">
        <v>0</v>
      </c>
      <c r="E39" s="643">
        <v>0</v>
      </c>
      <c r="F39" s="643">
        <v>0</v>
      </c>
      <c r="G39" s="643">
        <f t="shared" si="0"/>
        <v>136376</v>
      </c>
      <c r="H39" s="644">
        <v>245</v>
      </c>
      <c r="I39" s="645">
        <f t="shared" si="1"/>
        <v>3341.212</v>
      </c>
      <c r="J39" s="640"/>
      <c r="K39" s="640"/>
      <c r="L39" s="640"/>
      <c r="M39" s="640"/>
      <c r="N39" s="640"/>
      <c r="O39" s="640"/>
      <c r="P39" s="640"/>
      <c r="Q39" s="640"/>
      <c r="R39" s="640"/>
      <c r="S39" s="643">
        <v>109.4</v>
      </c>
      <c r="T39" s="645">
        <f t="shared" si="2"/>
        <v>50.118180000000002</v>
      </c>
    </row>
    <row r="40" spans="1:25" s="395" customFormat="1" ht="14.25">
      <c r="A40" s="646">
        <v>30</v>
      </c>
      <c r="B40" s="647" t="s">
        <v>919</v>
      </c>
      <c r="C40" s="643">
        <v>88661</v>
      </c>
      <c r="D40" s="643">
        <v>936</v>
      </c>
      <c r="E40" s="643">
        <v>0</v>
      </c>
      <c r="F40" s="643">
        <v>0</v>
      </c>
      <c r="G40" s="643">
        <f t="shared" si="0"/>
        <v>89597</v>
      </c>
      <c r="H40" s="644">
        <v>245</v>
      </c>
      <c r="I40" s="645">
        <f t="shared" si="1"/>
        <v>2195.1264999999999</v>
      </c>
      <c r="J40" s="640"/>
      <c r="K40" s="640"/>
      <c r="L40" s="640"/>
      <c r="M40" s="640"/>
      <c r="N40" s="640"/>
      <c r="O40" s="640"/>
      <c r="P40" s="640"/>
      <c r="Q40" s="640"/>
      <c r="R40" s="640"/>
      <c r="S40" s="643">
        <v>109.4</v>
      </c>
      <c r="T40" s="645">
        <f t="shared" si="2"/>
        <v>32.926897500000003</v>
      </c>
    </row>
    <row r="41" spans="1:25" s="395" customFormat="1" ht="14.25">
      <c r="A41" s="646">
        <v>31</v>
      </c>
      <c r="B41" s="647" t="s">
        <v>920</v>
      </c>
      <c r="C41" s="643">
        <v>47252</v>
      </c>
      <c r="D41" s="643">
        <v>0</v>
      </c>
      <c r="E41" s="643">
        <v>0</v>
      </c>
      <c r="F41" s="643">
        <v>0</v>
      </c>
      <c r="G41" s="643">
        <f t="shared" si="0"/>
        <v>47252</v>
      </c>
      <c r="H41" s="644">
        <v>245</v>
      </c>
      <c r="I41" s="645">
        <f t="shared" si="1"/>
        <v>1157.674</v>
      </c>
      <c r="J41" s="640"/>
      <c r="K41" s="640"/>
      <c r="L41" s="640"/>
      <c r="M41" s="640"/>
      <c r="N41" s="640"/>
      <c r="O41" s="640"/>
      <c r="P41" s="640"/>
      <c r="Q41" s="640"/>
      <c r="R41" s="640"/>
      <c r="S41" s="643">
        <v>109.4</v>
      </c>
      <c r="T41" s="645">
        <f t="shared" si="2"/>
        <v>17.365110000000001</v>
      </c>
    </row>
    <row r="42" spans="1:25" s="395" customFormat="1" ht="14.25">
      <c r="A42" s="646">
        <v>32</v>
      </c>
      <c r="B42" s="647" t="s">
        <v>921</v>
      </c>
      <c r="C42" s="643">
        <v>76503</v>
      </c>
      <c r="D42" s="643">
        <v>0</v>
      </c>
      <c r="E42" s="643">
        <v>0</v>
      </c>
      <c r="F42" s="643">
        <v>0</v>
      </c>
      <c r="G42" s="643">
        <f t="shared" si="0"/>
        <v>76503</v>
      </c>
      <c r="H42" s="644">
        <v>245</v>
      </c>
      <c r="I42" s="645">
        <f t="shared" si="1"/>
        <v>1874.3235</v>
      </c>
      <c r="J42" s="640"/>
      <c r="K42" s="640"/>
      <c r="L42" s="640"/>
      <c r="M42" s="640"/>
      <c r="N42" s="640"/>
      <c r="O42" s="640"/>
      <c r="P42" s="640"/>
      <c r="Q42" s="640"/>
      <c r="R42" s="640"/>
      <c r="S42" s="643">
        <v>109.4</v>
      </c>
      <c r="T42" s="645">
        <f t="shared" si="2"/>
        <v>28.114852500000001</v>
      </c>
    </row>
    <row r="43" spans="1:25" ht="14.25">
      <c r="A43" s="646">
        <v>33</v>
      </c>
      <c r="B43" s="647" t="s">
        <v>922</v>
      </c>
      <c r="C43" s="648">
        <v>154514</v>
      </c>
      <c r="D43" s="648">
        <v>48</v>
      </c>
      <c r="E43" s="648">
        <v>0</v>
      </c>
      <c r="F43" s="648">
        <v>0</v>
      </c>
      <c r="G43" s="643">
        <f t="shared" si="0"/>
        <v>154562</v>
      </c>
      <c r="H43" s="644">
        <v>245</v>
      </c>
      <c r="I43" s="645">
        <f t="shared" si="1"/>
        <v>3786.7689999999998</v>
      </c>
      <c r="J43" s="640"/>
      <c r="K43" s="649"/>
      <c r="L43" s="640"/>
      <c r="M43" s="640"/>
      <c r="N43" s="640"/>
      <c r="O43" s="640"/>
      <c r="P43" s="640"/>
      <c r="Q43" s="640"/>
      <c r="R43" s="649"/>
      <c r="S43" s="643">
        <v>109.4</v>
      </c>
      <c r="T43" s="645">
        <f t="shared" si="2"/>
        <v>56.801535000000001</v>
      </c>
      <c r="U43" s="395"/>
      <c r="V43" s="395"/>
      <c r="W43" s="395"/>
      <c r="X43" s="395"/>
      <c r="Y43" s="395"/>
    </row>
    <row r="44" spans="1:25" ht="14.25">
      <c r="A44" s="646">
        <v>34</v>
      </c>
      <c r="B44" s="647" t="s">
        <v>923</v>
      </c>
      <c r="C44" s="648">
        <v>135445</v>
      </c>
      <c r="D44" s="648">
        <v>587</v>
      </c>
      <c r="E44" s="648">
        <v>0</v>
      </c>
      <c r="F44" s="648">
        <v>0</v>
      </c>
      <c r="G44" s="643">
        <f t="shared" si="0"/>
        <v>136032</v>
      </c>
      <c r="H44" s="644">
        <v>245</v>
      </c>
      <c r="I44" s="645">
        <f t="shared" si="1"/>
        <v>3332.7840000000001</v>
      </c>
      <c r="J44" s="640"/>
      <c r="K44" s="649"/>
      <c r="L44" s="640"/>
      <c r="M44" s="640"/>
      <c r="N44" s="640"/>
      <c r="O44" s="640"/>
      <c r="P44" s="640"/>
      <c r="Q44" s="640"/>
      <c r="R44" s="649"/>
      <c r="S44" s="643">
        <v>109.4</v>
      </c>
      <c r="T44" s="645">
        <f t="shared" si="2"/>
        <v>49.991759999999999</v>
      </c>
      <c r="U44" s="395"/>
      <c r="V44" s="395"/>
      <c r="W44" s="395"/>
      <c r="X44" s="395"/>
      <c r="Y44" s="395"/>
    </row>
    <row r="45" spans="1:25" ht="14.25">
      <c r="A45" s="646">
        <v>35</v>
      </c>
      <c r="B45" s="647" t="s">
        <v>924</v>
      </c>
      <c r="C45" s="648">
        <v>209277</v>
      </c>
      <c r="D45" s="648">
        <v>0</v>
      </c>
      <c r="E45" s="648">
        <v>0</v>
      </c>
      <c r="F45" s="648">
        <v>0</v>
      </c>
      <c r="G45" s="643">
        <f t="shared" si="0"/>
        <v>209277</v>
      </c>
      <c r="H45" s="644">
        <v>245</v>
      </c>
      <c r="I45" s="645">
        <f t="shared" si="1"/>
        <v>5127.2865000000002</v>
      </c>
      <c r="J45" s="640"/>
      <c r="K45" s="649"/>
      <c r="L45" s="640"/>
      <c r="M45" s="640"/>
      <c r="N45" s="640"/>
      <c r="O45" s="640"/>
      <c r="P45" s="640"/>
      <c r="Q45" s="640"/>
      <c r="R45" s="649"/>
      <c r="S45" s="643">
        <v>109.4</v>
      </c>
      <c r="T45" s="645">
        <f t="shared" si="2"/>
        <v>76.909297499999994</v>
      </c>
      <c r="U45" s="395"/>
      <c r="V45" s="395"/>
      <c r="W45" s="395"/>
      <c r="X45" s="395"/>
      <c r="Y45" s="395"/>
    </row>
    <row r="46" spans="1:25" ht="14.25">
      <c r="A46" s="646">
        <v>36</v>
      </c>
      <c r="B46" s="647" t="s">
        <v>925</v>
      </c>
      <c r="C46" s="648">
        <v>151778</v>
      </c>
      <c r="D46" s="648">
        <v>0</v>
      </c>
      <c r="E46" s="648">
        <v>0</v>
      </c>
      <c r="F46" s="648">
        <v>0</v>
      </c>
      <c r="G46" s="643">
        <f t="shared" si="0"/>
        <v>151778</v>
      </c>
      <c r="H46" s="644">
        <v>245</v>
      </c>
      <c r="I46" s="645">
        <f t="shared" si="1"/>
        <v>3718.5610000000001</v>
      </c>
      <c r="J46" s="640"/>
      <c r="K46" s="649"/>
      <c r="L46" s="640"/>
      <c r="M46" s="640"/>
      <c r="N46" s="640"/>
      <c r="O46" s="640"/>
      <c r="P46" s="640"/>
      <c r="Q46" s="640"/>
      <c r="R46" s="649"/>
      <c r="S46" s="643">
        <v>109.4</v>
      </c>
      <c r="T46" s="645">
        <f t="shared" si="2"/>
        <v>55.778415000000003</v>
      </c>
      <c r="U46" s="395"/>
      <c r="V46" s="395"/>
      <c r="W46" s="395"/>
      <c r="X46" s="395"/>
      <c r="Y46" s="395"/>
    </row>
    <row r="47" spans="1:25" ht="14.25">
      <c r="A47" s="646">
        <v>37</v>
      </c>
      <c r="B47" s="647" t="s">
        <v>926</v>
      </c>
      <c r="C47" s="648">
        <v>165848</v>
      </c>
      <c r="D47" s="648">
        <v>32</v>
      </c>
      <c r="E47" s="648">
        <v>0</v>
      </c>
      <c r="F47" s="648">
        <v>0</v>
      </c>
      <c r="G47" s="643">
        <f t="shared" si="0"/>
        <v>165880</v>
      </c>
      <c r="H47" s="644">
        <v>245</v>
      </c>
      <c r="I47" s="645">
        <f t="shared" si="1"/>
        <v>4064.06</v>
      </c>
      <c r="J47" s="640"/>
      <c r="K47" s="649"/>
      <c r="L47" s="640"/>
      <c r="M47" s="640"/>
      <c r="N47" s="640"/>
      <c r="O47" s="640"/>
      <c r="P47" s="640"/>
      <c r="Q47" s="640"/>
      <c r="R47" s="649"/>
      <c r="S47" s="643">
        <v>109.4</v>
      </c>
      <c r="T47" s="645">
        <f t="shared" si="2"/>
        <v>60.960900000000002</v>
      </c>
      <c r="U47" s="395"/>
      <c r="V47" s="395"/>
      <c r="W47" s="395"/>
      <c r="X47" s="395"/>
      <c r="Y47" s="395"/>
    </row>
    <row r="48" spans="1:25" ht="14.25">
      <c r="A48" s="646">
        <v>38</v>
      </c>
      <c r="B48" s="647" t="s">
        <v>927</v>
      </c>
      <c r="C48" s="648">
        <v>160026</v>
      </c>
      <c r="D48" s="648">
        <v>845</v>
      </c>
      <c r="E48" s="648">
        <v>0</v>
      </c>
      <c r="F48" s="648">
        <v>0</v>
      </c>
      <c r="G48" s="643">
        <f t="shared" si="0"/>
        <v>160871</v>
      </c>
      <c r="H48" s="644">
        <v>245</v>
      </c>
      <c r="I48" s="645">
        <f t="shared" si="1"/>
        <v>3941.3395</v>
      </c>
      <c r="J48" s="640"/>
      <c r="K48" s="649"/>
      <c r="L48" s="640"/>
      <c r="M48" s="640"/>
      <c r="N48" s="640"/>
      <c r="O48" s="640"/>
      <c r="P48" s="640"/>
      <c r="Q48" s="640"/>
      <c r="R48" s="649"/>
      <c r="S48" s="643">
        <v>109.4</v>
      </c>
      <c r="T48" s="645">
        <f t="shared" si="2"/>
        <v>59.120092499999998</v>
      </c>
      <c r="U48" s="395"/>
      <c r="V48" s="395"/>
      <c r="W48" s="395"/>
      <c r="X48" s="395"/>
      <c r="Y48" s="395"/>
    </row>
    <row r="49" spans="1:25" ht="15">
      <c r="A49" s="955" t="s">
        <v>14</v>
      </c>
      <c r="B49" s="956"/>
      <c r="C49" s="648">
        <v>7314941</v>
      </c>
      <c r="D49" s="648">
        <f>SUM(D11:D48)</f>
        <v>8790</v>
      </c>
      <c r="E49" s="648">
        <f>SUM(E11:E48)</f>
        <v>0</v>
      </c>
      <c r="F49" s="648">
        <f>SUM(F11:F48)</f>
        <v>541</v>
      </c>
      <c r="G49" s="643">
        <f t="shared" si="0"/>
        <v>7324272</v>
      </c>
      <c r="H49" s="644">
        <v>245</v>
      </c>
      <c r="I49" s="645">
        <f t="shared" si="1"/>
        <v>179444.66399999999</v>
      </c>
      <c r="J49" s="640"/>
      <c r="K49" s="649"/>
      <c r="L49" s="649"/>
      <c r="M49" s="649"/>
      <c r="N49" s="649"/>
      <c r="O49" s="649"/>
      <c r="P49" s="649"/>
      <c r="Q49" s="649"/>
      <c r="R49" s="649"/>
      <c r="S49" s="643">
        <v>109.4</v>
      </c>
      <c r="T49" s="645">
        <f t="shared" si="2"/>
        <v>2691.6699600000002</v>
      </c>
      <c r="U49" s="395"/>
      <c r="V49" s="395"/>
      <c r="W49" s="395"/>
      <c r="X49" s="395"/>
      <c r="Y49" s="395"/>
    </row>
    <row r="50" spans="1:25">
      <c r="A50" s="396"/>
      <c r="B50" s="396"/>
      <c r="C50" s="396"/>
      <c r="D50" s="396"/>
      <c r="E50" s="396"/>
      <c r="F50" s="396"/>
      <c r="G50" s="396"/>
      <c r="H50" s="396"/>
    </row>
    <row r="51" spans="1:25">
      <c r="A51" s="397" t="s">
        <v>7</v>
      </c>
      <c r="B51" s="398"/>
      <c r="C51" s="398"/>
      <c r="D51" s="396"/>
      <c r="E51" s="396"/>
      <c r="F51" s="396"/>
      <c r="G51" s="396"/>
      <c r="H51" s="396"/>
    </row>
    <row r="52" spans="1:25">
      <c r="A52" s="395" t="s">
        <v>8</v>
      </c>
      <c r="B52" s="395"/>
      <c r="C52" s="395"/>
    </row>
    <row r="53" spans="1:25">
      <c r="A53" s="395" t="s">
        <v>9</v>
      </c>
      <c r="B53" s="395"/>
      <c r="C53" s="395"/>
    </row>
    <row r="56" spans="1:25" ht="12.75" customHeight="1">
      <c r="Q56" s="957" t="s">
        <v>885</v>
      </c>
      <c r="R56" s="957"/>
      <c r="S56" s="957"/>
      <c r="T56" s="957"/>
    </row>
    <row r="57" spans="1:25" ht="12.75" customHeight="1">
      <c r="Q57" s="957"/>
      <c r="R57" s="957"/>
      <c r="S57" s="957"/>
      <c r="T57" s="957"/>
    </row>
    <row r="58" spans="1:25" ht="12.75" customHeight="1">
      <c r="Q58" s="957"/>
      <c r="R58" s="957"/>
      <c r="S58" s="957"/>
      <c r="T58" s="957"/>
    </row>
    <row r="59" spans="1:25" ht="12.75" customHeight="1">
      <c r="Q59" s="957"/>
      <c r="R59" s="957"/>
      <c r="S59" s="957"/>
      <c r="T59" s="957"/>
    </row>
    <row r="60" spans="1:25" ht="12.75" customHeight="1">
      <c r="Q60" s="957"/>
      <c r="R60" s="957"/>
      <c r="S60" s="957"/>
      <c r="T60" s="957"/>
    </row>
    <row r="62" spans="1:25">
      <c r="H62" s="531"/>
    </row>
    <row r="73" spans="10:10" ht="15.75">
      <c r="J73" s="532"/>
    </row>
    <row r="74" spans="10:10" ht="15.75">
      <c r="J74" s="532"/>
    </row>
    <row r="75" spans="10:10" ht="15.75">
      <c r="J75" s="532"/>
    </row>
    <row r="76" spans="10:10" ht="15.75">
      <c r="J76" s="532"/>
    </row>
  </sheetData>
  <mergeCells count="17">
    <mergeCell ref="A49:B49"/>
    <mergeCell ref="Q56:T60"/>
    <mergeCell ref="A4:T5"/>
    <mergeCell ref="A2:T2"/>
    <mergeCell ref="A3:T3"/>
    <mergeCell ref="G1:I1"/>
    <mergeCell ref="A6:T6"/>
    <mergeCell ref="Q1:T1"/>
    <mergeCell ref="L7:T7"/>
    <mergeCell ref="A8:A9"/>
    <mergeCell ref="B8:B9"/>
    <mergeCell ref="C8:G8"/>
    <mergeCell ref="A7:B7"/>
    <mergeCell ref="H8:H9"/>
    <mergeCell ref="I8:L8"/>
    <mergeCell ref="M8:R8"/>
    <mergeCell ref="S8:T8"/>
  </mergeCells>
  <phoneticPr fontId="0" type="noConversion"/>
  <printOptions horizontalCentered="1"/>
  <pageMargins left="0.70866141732283472" right="0.70866141732283472" top="0.23622047244094491" bottom="0" header="0.31496062992125984" footer="0.31496062992125984"/>
  <pageSetup paperSize="9" scale="72" orientation="landscape" r:id="rId1"/>
</worksheet>
</file>

<file path=xl/worksheets/sheet59.xml><?xml version="1.0" encoding="utf-8"?>
<worksheet xmlns="http://schemas.openxmlformats.org/spreadsheetml/2006/main" xmlns:r="http://schemas.openxmlformats.org/officeDocument/2006/relationships">
  <sheetPr codeName="Sheet59">
    <pageSetUpPr fitToPage="1"/>
  </sheetPr>
  <dimension ref="A1:Y60"/>
  <sheetViews>
    <sheetView tabSelected="1" topLeftCell="A30" zoomScale="85" zoomScaleNormal="85" zoomScaleSheetLayoutView="100" workbookViewId="0">
      <selection activeCell="H60" sqref="H60"/>
    </sheetView>
  </sheetViews>
  <sheetFormatPr defaultColWidth="9.140625" defaultRowHeight="12.75"/>
  <cols>
    <col min="1" max="1" width="5.5703125" style="251" customWidth="1"/>
    <col min="2" max="2" width="15.5703125" style="251" customWidth="1"/>
    <col min="3" max="3" width="10.28515625" style="251" customWidth="1"/>
    <col min="4" max="4" width="8.42578125" style="251" customWidth="1"/>
    <col min="5" max="6" width="9.85546875" style="251" customWidth="1"/>
    <col min="7" max="7" width="10.85546875" style="251" customWidth="1"/>
    <col min="8" max="8" width="12.85546875" style="251" customWidth="1"/>
    <col min="9" max="9" width="12.28515625" style="251" customWidth="1"/>
    <col min="10" max="11" width="8" style="251" customWidth="1"/>
    <col min="12" max="12" width="8.140625" style="251" customWidth="1"/>
    <col min="13" max="13" width="11.85546875" style="251" customWidth="1"/>
    <col min="14" max="14" width="11.7109375" style="251" customWidth="1"/>
    <col min="15" max="15" width="11.140625" style="251" customWidth="1"/>
    <col min="16" max="18" width="8.140625" style="251" customWidth="1"/>
    <col min="19" max="19" width="10.42578125" style="251" customWidth="1"/>
    <col min="20" max="20" width="12.5703125" style="251" customWidth="1"/>
    <col min="21" max="22" width="9.140625" style="251"/>
    <col min="23" max="23" width="9.42578125" style="251" bestFit="1" customWidth="1"/>
    <col min="24" max="16384" width="9.140625" style="251"/>
  </cols>
  <sheetData>
    <row r="1" spans="1:20" ht="12.75" customHeight="1">
      <c r="G1" s="972"/>
      <c r="H1" s="972"/>
      <c r="I1" s="972"/>
      <c r="S1" s="964" t="s">
        <v>525</v>
      </c>
      <c r="T1" s="964"/>
    </row>
    <row r="2" spans="1:20" ht="15.75">
      <c r="A2" s="973" t="s">
        <v>0</v>
      </c>
      <c r="B2" s="973"/>
      <c r="C2" s="973"/>
      <c r="D2" s="973"/>
      <c r="E2" s="973"/>
      <c r="F2" s="973"/>
      <c r="G2" s="973"/>
      <c r="H2" s="973"/>
      <c r="I2" s="973"/>
      <c r="J2" s="973"/>
      <c r="K2" s="973"/>
      <c r="L2" s="973"/>
      <c r="M2" s="973"/>
      <c r="N2" s="973"/>
      <c r="O2" s="973"/>
      <c r="P2" s="973"/>
      <c r="Q2" s="973"/>
      <c r="R2" s="973"/>
      <c r="S2" s="973"/>
      <c r="T2" s="973"/>
    </row>
    <row r="3" spans="1:20" ht="18">
      <c r="A3" s="974" t="s">
        <v>734</v>
      </c>
      <c r="B3" s="974"/>
      <c r="C3" s="974"/>
      <c r="D3" s="974"/>
      <c r="E3" s="974"/>
      <c r="F3" s="974"/>
      <c r="G3" s="974"/>
      <c r="H3" s="974"/>
      <c r="I3" s="974"/>
      <c r="J3" s="974"/>
      <c r="K3" s="974"/>
      <c r="L3" s="974"/>
      <c r="M3" s="974"/>
      <c r="N3" s="974"/>
      <c r="O3" s="974"/>
      <c r="P3" s="974"/>
      <c r="Q3" s="974"/>
      <c r="R3" s="974"/>
      <c r="S3" s="974"/>
      <c r="T3" s="974"/>
    </row>
    <row r="4" spans="1:20" ht="12.75" customHeight="1">
      <c r="A4" s="975" t="s">
        <v>743</v>
      </c>
      <c r="B4" s="975"/>
      <c r="C4" s="975"/>
      <c r="D4" s="975"/>
      <c r="E4" s="975"/>
      <c r="F4" s="975"/>
      <c r="G4" s="975"/>
      <c r="H4" s="975"/>
      <c r="I4" s="975"/>
      <c r="J4" s="975"/>
      <c r="K4" s="975"/>
      <c r="L4" s="975"/>
      <c r="M4" s="975"/>
      <c r="N4" s="975"/>
      <c r="O4" s="975"/>
      <c r="P4" s="975"/>
      <c r="Q4" s="975"/>
      <c r="R4" s="975"/>
      <c r="S4" s="975"/>
      <c r="T4" s="975"/>
    </row>
    <row r="5" spans="1:20" s="290" customFormat="1" ht="7.5" customHeight="1">
      <c r="A5" s="975"/>
      <c r="B5" s="975"/>
      <c r="C5" s="975"/>
      <c r="D5" s="975"/>
      <c r="E5" s="975"/>
      <c r="F5" s="975"/>
      <c r="G5" s="975"/>
      <c r="H5" s="975"/>
      <c r="I5" s="975"/>
      <c r="J5" s="975"/>
      <c r="K5" s="975"/>
      <c r="L5" s="975"/>
      <c r="M5" s="975"/>
      <c r="N5" s="975"/>
      <c r="O5" s="975"/>
      <c r="P5" s="975"/>
      <c r="Q5" s="975"/>
      <c r="R5" s="975"/>
      <c r="S5" s="975"/>
      <c r="T5" s="975"/>
    </row>
    <row r="6" spans="1:20">
      <c r="A6" s="976"/>
      <c r="B6" s="976"/>
      <c r="C6" s="976"/>
      <c r="D6" s="976"/>
      <c r="E6" s="976"/>
      <c r="F6" s="976"/>
      <c r="G6" s="976"/>
      <c r="H6" s="976"/>
      <c r="I6" s="976"/>
      <c r="J6" s="976"/>
      <c r="K6" s="976"/>
      <c r="L6" s="976"/>
      <c r="M6" s="976"/>
      <c r="N6" s="976"/>
      <c r="O6" s="976"/>
      <c r="P6" s="976"/>
      <c r="Q6" s="976"/>
      <c r="R6" s="976"/>
      <c r="S6" s="976"/>
      <c r="T6" s="976"/>
    </row>
    <row r="7" spans="1:20">
      <c r="A7" s="977" t="s">
        <v>933</v>
      </c>
      <c r="B7" s="977"/>
      <c r="H7" s="502"/>
      <c r="L7" s="978"/>
      <c r="M7" s="978"/>
      <c r="N7" s="978"/>
      <c r="O7" s="978"/>
      <c r="P7" s="978"/>
      <c r="Q7" s="978"/>
      <c r="R7" s="978"/>
      <c r="S7" s="978"/>
      <c r="T7" s="978"/>
    </row>
    <row r="8" spans="1:20" ht="52.5" customHeight="1">
      <c r="A8" s="965" t="s">
        <v>2</v>
      </c>
      <c r="B8" s="965" t="s">
        <v>3</v>
      </c>
      <c r="C8" s="966" t="s">
        <v>477</v>
      </c>
      <c r="D8" s="967"/>
      <c r="E8" s="967"/>
      <c r="F8" s="967"/>
      <c r="G8" s="968"/>
      <c r="H8" s="969" t="s">
        <v>78</v>
      </c>
      <c r="I8" s="966" t="s">
        <v>79</v>
      </c>
      <c r="J8" s="967"/>
      <c r="K8" s="967"/>
      <c r="L8" s="968"/>
      <c r="M8" s="965" t="s">
        <v>641</v>
      </c>
      <c r="N8" s="965"/>
      <c r="O8" s="965"/>
      <c r="P8" s="965"/>
      <c r="Q8" s="965"/>
      <c r="R8" s="965"/>
      <c r="S8" s="971" t="s">
        <v>697</v>
      </c>
      <c r="T8" s="971"/>
    </row>
    <row r="9" spans="1:20" ht="44.45" customHeight="1">
      <c r="A9" s="965"/>
      <c r="B9" s="965"/>
      <c r="C9" s="600" t="s">
        <v>5</v>
      </c>
      <c r="D9" s="600" t="s">
        <v>6</v>
      </c>
      <c r="E9" s="600" t="s">
        <v>346</v>
      </c>
      <c r="F9" s="637" t="s">
        <v>93</v>
      </c>
      <c r="G9" s="637" t="s">
        <v>217</v>
      </c>
      <c r="H9" s="970"/>
      <c r="I9" s="600" t="s">
        <v>83</v>
      </c>
      <c r="J9" s="600" t="s">
        <v>16</v>
      </c>
      <c r="K9" s="600" t="s">
        <v>36</v>
      </c>
      <c r="L9" s="600" t="s">
        <v>676</v>
      </c>
      <c r="M9" s="600" t="s">
        <v>14</v>
      </c>
      <c r="N9" s="600" t="s">
        <v>642</v>
      </c>
      <c r="O9" s="600" t="s">
        <v>643</v>
      </c>
      <c r="P9" s="600" t="s">
        <v>644</v>
      </c>
      <c r="Q9" s="600" t="s">
        <v>645</v>
      </c>
      <c r="R9" s="600" t="s">
        <v>646</v>
      </c>
      <c r="S9" s="600" t="s">
        <v>702</v>
      </c>
      <c r="T9" s="600" t="s">
        <v>700</v>
      </c>
    </row>
    <row r="10" spans="1:20" ht="15">
      <c r="A10" s="629">
        <v>1</v>
      </c>
      <c r="B10" s="629">
        <v>2</v>
      </c>
      <c r="C10" s="629">
        <v>3</v>
      </c>
      <c r="D10" s="629">
        <v>4</v>
      </c>
      <c r="E10" s="629">
        <v>5</v>
      </c>
      <c r="F10" s="629">
        <v>6</v>
      </c>
      <c r="G10" s="629">
        <v>7</v>
      </c>
      <c r="H10" s="629">
        <v>8</v>
      </c>
      <c r="I10" s="629">
        <v>9</v>
      </c>
      <c r="J10" s="629">
        <v>10</v>
      </c>
      <c r="K10" s="629">
        <v>11</v>
      </c>
      <c r="L10" s="629">
        <v>12</v>
      </c>
      <c r="M10" s="629">
        <v>13</v>
      </c>
      <c r="N10" s="629">
        <v>14</v>
      </c>
      <c r="O10" s="629">
        <v>15</v>
      </c>
      <c r="P10" s="629">
        <v>16</v>
      </c>
      <c r="Q10" s="629">
        <v>17</v>
      </c>
      <c r="R10" s="629">
        <v>18</v>
      </c>
      <c r="S10" s="629">
        <v>19</v>
      </c>
      <c r="T10" s="629">
        <v>20</v>
      </c>
    </row>
    <row r="11" spans="1:20" s="510" customFormat="1" ht="15">
      <c r="A11" s="629">
        <v>1</v>
      </c>
      <c r="B11" s="630" t="s">
        <v>890</v>
      </c>
      <c r="C11" s="631">
        <v>145101</v>
      </c>
      <c r="D11" s="631">
        <v>212</v>
      </c>
      <c r="E11" s="631">
        <v>0</v>
      </c>
      <c r="F11" s="631">
        <v>132</v>
      </c>
      <c r="G11" s="631">
        <f>SUM(C11:F11)</f>
        <v>145445</v>
      </c>
      <c r="H11" s="632">
        <v>245</v>
      </c>
      <c r="I11" s="633">
        <f>G11*H11*150/1000000</f>
        <v>5345.1037500000002</v>
      </c>
      <c r="J11" s="631"/>
      <c r="K11" s="631"/>
      <c r="L11" s="631"/>
      <c r="M11" s="631"/>
      <c r="N11" s="631"/>
      <c r="O11" s="631"/>
      <c r="P11" s="631"/>
      <c r="Q11" s="631"/>
      <c r="R11" s="631"/>
      <c r="S11" s="631">
        <v>109.4</v>
      </c>
      <c r="T11" s="633">
        <f>I11*1500/100000</f>
        <v>80.176556250000004</v>
      </c>
    </row>
    <row r="12" spans="1:20" s="510" customFormat="1" ht="15">
      <c r="A12" s="629">
        <v>2</v>
      </c>
      <c r="B12" s="630" t="s">
        <v>891</v>
      </c>
      <c r="C12" s="631">
        <v>100087</v>
      </c>
      <c r="D12" s="631">
        <v>262</v>
      </c>
      <c r="E12" s="631">
        <v>0</v>
      </c>
      <c r="F12" s="631">
        <v>72</v>
      </c>
      <c r="G12" s="631">
        <f t="shared" ref="G12:G49" si="0">SUM(C12:F12)</f>
        <v>100421</v>
      </c>
      <c r="H12" s="632">
        <v>245</v>
      </c>
      <c r="I12" s="633">
        <f t="shared" ref="I12:I49" si="1">G12*H12*150/1000000</f>
        <v>3690.4717500000002</v>
      </c>
      <c r="J12" s="631"/>
      <c r="K12" s="631"/>
      <c r="L12" s="631"/>
      <c r="M12" s="631"/>
      <c r="N12" s="631"/>
      <c r="O12" s="631"/>
      <c r="P12" s="631"/>
      <c r="Q12" s="631"/>
      <c r="R12" s="631"/>
      <c r="S12" s="631">
        <v>109.4</v>
      </c>
      <c r="T12" s="633">
        <f t="shared" ref="T12:T49" si="2">I12*1500/100000</f>
        <v>55.357076249999999</v>
      </c>
    </row>
    <row r="13" spans="1:20" s="510" customFormat="1" ht="15">
      <c r="A13" s="629">
        <v>3</v>
      </c>
      <c r="B13" s="630" t="s">
        <v>892</v>
      </c>
      <c r="C13" s="631">
        <v>91148</v>
      </c>
      <c r="D13" s="631">
        <v>248</v>
      </c>
      <c r="E13" s="631">
        <v>0</v>
      </c>
      <c r="F13" s="631">
        <v>165</v>
      </c>
      <c r="G13" s="631">
        <f t="shared" si="0"/>
        <v>91561</v>
      </c>
      <c r="H13" s="632">
        <v>245</v>
      </c>
      <c r="I13" s="633">
        <f t="shared" si="1"/>
        <v>3364.8667500000001</v>
      </c>
      <c r="J13" s="631"/>
      <c r="K13" s="631"/>
      <c r="L13" s="631"/>
      <c r="M13" s="631"/>
      <c r="N13" s="631"/>
      <c r="O13" s="631"/>
      <c r="P13" s="631"/>
      <c r="Q13" s="631"/>
      <c r="R13" s="631"/>
      <c r="S13" s="631">
        <v>109.4</v>
      </c>
      <c r="T13" s="633">
        <f t="shared" si="2"/>
        <v>50.473001250000003</v>
      </c>
    </row>
    <row r="14" spans="1:20" s="510" customFormat="1" ht="15">
      <c r="A14" s="629">
        <v>4</v>
      </c>
      <c r="B14" s="630" t="s">
        <v>893</v>
      </c>
      <c r="C14" s="631">
        <v>66548</v>
      </c>
      <c r="D14" s="631">
        <v>205</v>
      </c>
      <c r="E14" s="631">
        <v>0</v>
      </c>
      <c r="F14" s="631">
        <v>433</v>
      </c>
      <c r="G14" s="631">
        <f t="shared" si="0"/>
        <v>67186</v>
      </c>
      <c r="H14" s="632">
        <v>245</v>
      </c>
      <c r="I14" s="633">
        <f t="shared" si="1"/>
        <v>2469.0855000000001</v>
      </c>
      <c r="J14" s="631"/>
      <c r="K14" s="631"/>
      <c r="L14" s="631"/>
      <c r="M14" s="631"/>
      <c r="N14" s="631"/>
      <c r="O14" s="631"/>
      <c r="P14" s="631"/>
      <c r="Q14" s="631"/>
      <c r="R14" s="631"/>
      <c r="S14" s="631">
        <v>109.4</v>
      </c>
      <c r="T14" s="633">
        <f t="shared" si="2"/>
        <v>37.036282499999999</v>
      </c>
    </row>
    <row r="15" spans="1:20" s="510" customFormat="1" ht="15">
      <c r="A15" s="629">
        <v>5</v>
      </c>
      <c r="B15" s="630" t="s">
        <v>894</v>
      </c>
      <c r="C15" s="631">
        <v>109942</v>
      </c>
      <c r="D15" s="631">
        <v>171</v>
      </c>
      <c r="E15" s="631">
        <v>0</v>
      </c>
      <c r="F15" s="631">
        <v>1140</v>
      </c>
      <c r="G15" s="631">
        <f t="shared" si="0"/>
        <v>111253</v>
      </c>
      <c r="H15" s="632">
        <v>245</v>
      </c>
      <c r="I15" s="633">
        <f t="shared" si="1"/>
        <v>4088.5477500000002</v>
      </c>
      <c r="J15" s="631"/>
      <c r="K15" s="631"/>
      <c r="L15" s="631"/>
      <c r="M15" s="631"/>
      <c r="N15" s="631"/>
      <c r="O15" s="631"/>
      <c r="P15" s="631"/>
      <c r="Q15" s="631"/>
      <c r="R15" s="631"/>
      <c r="S15" s="631">
        <v>109.4</v>
      </c>
      <c r="T15" s="633">
        <f t="shared" si="2"/>
        <v>61.328216249999997</v>
      </c>
    </row>
    <row r="16" spans="1:20" s="510" customFormat="1" ht="15">
      <c r="A16" s="629">
        <v>6</v>
      </c>
      <c r="B16" s="630" t="s">
        <v>895</v>
      </c>
      <c r="C16" s="631">
        <v>71141</v>
      </c>
      <c r="D16" s="631">
        <v>0</v>
      </c>
      <c r="E16" s="631">
        <v>0</v>
      </c>
      <c r="F16" s="631">
        <v>0</v>
      </c>
      <c r="G16" s="631">
        <f t="shared" si="0"/>
        <v>71141</v>
      </c>
      <c r="H16" s="632">
        <v>245</v>
      </c>
      <c r="I16" s="633">
        <f t="shared" si="1"/>
        <v>2614.4317500000002</v>
      </c>
      <c r="J16" s="631"/>
      <c r="K16" s="631"/>
      <c r="L16" s="631"/>
      <c r="M16" s="631"/>
      <c r="N16" s="631"/>
      <c r="O16" s="631"/>
      <c r="P16" s="631"/>
      <c r="Q16" s="631"/>
      <c r="R16" s="631"/>
      <c r="S16" s="631">
        <v>109.4</v>
      </c>
      <c r="T16" s="633">
        <f t="shared" si="2"/>
        <v>39.216476250000007</v>
      </c>
    </row>
    <row r="17" spans="1:20" s="510" customFormat="1" ht="15">
      <c r="A17" s="629">
        <v>7</v>
      </c>
      <c r="B17" s="630" t="s">
        <v>896</v>
      </c>
      <c r="C17" s="631">
        <v>135705</v>
      </c>
      <c r="D17" s="631">
        <v>0</v>
      </c>
      <c r="E17" s="631">
        <v>0</v>
      </c>
      <c r="F17" s="631">
        <v>208</v>
      </c>
      <c r="G17" s="631">
        <f t="shared" si="0"/>
        <v>135913</v>
      </c>
      <c r="H17" s="632">
        <v>245</v>
      </c>
      <c r="I17" s="633">
        <f t="shared" si="1"/>
        <v>4994.8027499999998</v>
      </c>
      <c r="J17" s="631"/>
      <c r="K17" s="631"/>
      <c r="L17" s="631"/>
      <c r="M17" s="631"/>
      <c r="N17" s="631"/>
      <c r="O17" s="631"/>
      <c r="P17" s="631"/>
      <c r="Q17" s="631"/>
      <c r="R17" s="631"/>
      <c r="S17" s="631">
        <v>109.4</v>
      </c>
      <c r="T17" s="633">
        <f t="shared" si="2"/>
        <v>74.922041250000007</v>
      </c>
    </row>
    <row r="18" spans="1:20" s="510" customFormat="1" ht="15">
      <c r="A18" s="629">
        <v>8</v>
      </c>
      <c r="B18" s="630" t="s">
        <v>897</v>
      </c>
      <c r="C18" s="631">
        <v>36395</v>
      </c>
      <c r="D18" s="631">
        <v>698</v>
      </c>
      <c r="E18" s="631">
        <v>0</v>
      </c>
      <c r="F18" s="631">
        <v>0</v>
      </c>
      <c r="G18" s="631">
        <f t="shared" si="0"/>
        <v>37093</v>
      </c>
      <c r="H18" s="632">
        <v>245</v>
      </c>
      <c r="I18" s="633">
        <f t="shared" si="1"/>
        <v>1363.1677500000001</v>
      </c>
      <c r="J18" s="631"/>
      <c r="K18" s="631"/>
      <c r="L18" s="631"/>
      <c r="M18" s="631"/>
      <c r="N18" s="631"/>
      <c r="O18" s="631"/>
      <c r="P18" s="631"/>
      <c r="Q18" s="631"/>
      <c r="R18" s="631"/>
      <c r="S18" s="631">
        <v>109.4</v>
      </c>
      <c r="T18" s="633">
        <f t="shared" si="2"/>
        <v>20.44751625</v>
      </c>
    </row>
    <row r="19" spans="1:20" s="510" customFormat="1" ht="15">
      <c r="A19" s="629">
        <v>9</v>
      </c>
      <c r="B19" s="630" t="s">
        <v>898</v>
      </c>
      <c r="C19" s="631">
        <v>26361</v>
      </c>
      <c r="D19" s="631">
        <v>347</v>
      </c>
      <c r="E19" s="631">
        <v>0</v>
      </c>
      <c r="F19" s="631">
        <v>0</v>
      </c>
      <c r="G19" s="631">
        <f t="shared" si="0"/>
        <v>26708</v>
      </c>
      <c r="H19" s="632">
        <v>245</v>
      </c>
      <c r="I19" s="633">
        <f t="shared" si="1"/>
        <v>981.51900000000001</v>
      </c>
      <c r="J19" s="631"/>
      <c r="K19" s="631"/>
      <c r="L19" s="631"/>
      <c r="M19" s="631"/>
      <c r="N19" s="631"/>
      <c r="O19" s="631"/>
      <c r="P19" s="631"/>
      <c r="Q19" s="631"/>
      <c r="R19" s="631"/>
      <c r="S19" s="631">
        <v>109.4</v>
      </c>
      <c r="T19" s="633">
        <f t="shared" si="2"/>
        <v>14.722785</v>
      </c>
    </row>
    <row r="20" spans="1:20" s="510" customFormat="1" ht="15">
      <c r="A20" s="629">
        <v>10</v>
      </c>
      <c r="B20" s="630" t="s">
        <v>899</v>
      </c>
      <c r="C20" s="631">
        <v>78834</v>
      </c>
      <c r="D20" s="631">
        <v>332</v>
      </c>
      <c r="E20" s="631">
        <v>0</v>
      </c>
      <c r="F20" s="631">
        <v>474</v>
      </c>
      <c r="G20" s="631">
        <f t="shared" si="0"/>
        <v>79640</v>
      </c>
      <c r="H20" s="632">
        <v>245</v>
      </c>
      <c r="I20" s="633">
        <f t="shared" si="1"/>
        <v>2926.77</v>
      </c>
      <c r="J20" s="631"/>
      <c r="K20" s="631"/>
      <c r="L20" s="631"/>
      <c r="M20" s="631"/>
      <c r="N20" s="631"/>
      <c r="O20" s="631"/>
      <c r="P20" s="631"/>
      <c r="Q20" s="631"/>
      <c r="R20" s="631"/>
      <c r="S20" s="631">
        <v>109.4</v>
      </c>
      <c r="T20" s="633">
        <f t="shared" si="2"/>
        <v>43.90155</v>
      </c>
    </row>
    <row r="21" spans="1:20" s="510" customFormat="1" ht="15">
      <c r="A21" s="629">
        <v>11</v>
      </c>
      <c r="B21" s="630" t="s">
        <v>900</v>
      </c>
      <c r="C21" s="631">
        <v>114651</v>
      </c>
      <c r="D21" s="631">
        <v>305</v>
      </c>
      <c r="E21" s="631">
        <v>0</v>
      </c>
      <c r="F21" s="631">
        <v>1413</v>
      </c>
      <c r="G21" s="631">
        <f t="shared" si="0"/>
        <v>116369</v>
      </c>
      <c r="H21" s="632">
        <v>245</v>
      </c>
      <c r="I21" s="633">
        <f t="shared" si="1"/>
        <v>4276.5607499999996</v>
      </c>
      <c r="J21" s="631"/>
      <c r="K21" s="631"/>
      <c r="L21" s="631"/>
      <c r="M21" s="631"/>
      <c r="N21" s="631"/>
      <c r="O21" s="631"/>
      <c r="P21" s="631"/>
      <c r="Q21" s="631"/>
      <c r="R21" s="631"/>
      <c r="S21" s="631">
        <v>109.4</v>
      </c>
      <c r="T21" s="633">
        <f t="shared" si="2"/>
        <v>64.148411249999995</v>
      </c>
    </row>
    <row r="22" spans="1:20" s="510" customFormat="1" ht="15">
      <c r="A22" s="629">
        <v>12</v>
      </c>
      <c r="B22" s="630" t="s">
        <v>901</v>
      </c>
      <c r="C22" s="631">
        <v>173632</v>
      </c>
      <c r="D22" s="631">
        <v>0</v>
      </c>
      <c r="E22" s="631">
        <v>0</v>
      </c>
      <c r="F22" s="631">
        <v>1916</v>
      </c>
      <c r="G22" s="631">
        <f t="shared" si="0"/>
        <v>175548</v>
      </c>
      <c r="H22" s="632">
        <v>245</v>
      </c>
      <c r="I22" s="633">
        <f t="shared" si="1"/>
        <v>6451.3890000000001</v>
      </c>
      <c r="J22" s="631"/>
      <c r="K22" s="631"/>
      <c r="L22" s="631"/>
      <c r="M22" s="631"/>
      <c r="N22" s="631"/>
      <c r="O22" s="631"/>
      <c r="P22" s="631"/>
      <c r="Q22" s="631"/>
      <c r="R22" s="631"/>
      <c r="S22" s="631">
        <v>109.4</v>
      </c>
      <c r="T22" s="633">
        <f t="shared" si="2"/>
        <v>96.770835000000005</v>
      </c>
    </row>
    <row r="23" spans="1:20" s="510" customFormat="1" ht="15">
      <c r="A23" s="629">
        <v>13</v>
      </c>
      <c r="B23" s="630" t="s">
        <v>902</v>
      </c>
      <c r="C23" s="631">
        <v>112804</v>
      </c>
      <c r="D23" s="631">
        <v>475</v>
      </c>
      <c r="E23" s="631">
        <v>0</v>
      </c>
      <c r="F23" s="631">
        <v>4219</v>
      </c>
      <c r="G23" s="631">
        <f t="shared" si="0"/>
        <v>117498</v>
      </c>
      <c r="H23" s="632">
        <v>245</v>
      </c>
      <c r="I23" s="633">
        <f t="shared" si="1"/>
        <v>4318.0514999999996</v>
      </c>
      <c r="J23" s="631"/>
      <c r="K23" s="631"/>
      <c r="L23" s="631"/>
      <c r="M23" s="631"/>
      <c r="N23" s="631"/>
      <c r="O23" s="631"/>
      <c r="P23" s="631"/>
      <c r="Q23" s="631"/>
      <c r="R23" s="631"/>
      <c r="S23" s="631">
        <v>109.4</v>
      </c>
      <c r="T23" s="633">
        <f t="shared" si="2"/>
        <v>64.770772499999993</v>
      </c>
    </row>
    <row r="24" spans="1:20" s="510" customFormat="1" ht="15">
      <c r="A24" s="629">
        <v>14</v>
      </c>
      <c r="B24" s="630" t="s">
        <v>903</v>
      </c>
      <c r="C24" s="631">
        <v>91511</v>
      </c>
      <c r="D24" s="631">
        <v>161</v>
      </c>
      <c r="E24" s="631">
        <v>0</v>
      </c>
      <c r="F24" s="631">
        <v>1927</v>
      </c>
      <c r="G24" s="631">
        <f t="shared" si="0"/>
        <v>93599</v>
      </c>
      <c r="H24" s="632">
        <v>245</v>
      </c>
      <c r="I24" s="633">
        <f t="shared" si="1"/>
        <v>3439.76325</v>
      </c>
      <c r="J24" s="631"/>
      <c r="K24" s="631"/>
      <c r="L24" s="631"/>
      <c r="M24" s="631"/>
      <c r="N24" s="631"/>
      <c r="O24" s="631"/>
      <c r="P24" s="631"/>
      <c r="Q24" s="631"/>
      <c r="R24" s="631"/>
      <c r="S24" s="631">
        <v>109.4</v>
      </c>
      <c r="T24" s="633">
        <f t="shared" si="2"/>
        <v>51.59644875</v>
      </c>
    </row>
    <row r="25" spans="1:20" s="510" customFormat="1" ht="15">
      <c r="A25" s="629">
        <v>15</v>
      </c>
      <c r="B25" s="630" t="s">
        <v>904</v>
      </c>
      <c r="C25" s="631">
        <v>180907</v>
      </c>
      <c r="D25" s="631">
        <v>369</v>
      </c>
      <c r="E25" s="631">
        <v>0</v>
      </c>
      <c r="F25" s="631">
        <v>2206</v>
      </c>
      <c r="G25" s="631">
        <f t="shared" si="0"/>
        <v>183482</v>
      </c>
      <c r="H25" s="632">
        <v>245</v>
      </c>
      <c r="I25" s="633">
        <f t="shared" si="1"/>
        <v>6742.9634999999998</v>
      </c>
      <c r="J25" s="631"/>
      <c r="K25" s="631"/>
      <c r="L25" s="631"/>
      <c r="M25" s="631"/>
      <c r="N25" s="631"/>
      <c r="O25" s="631"/>
      <c r="P25" s="631"/>
      <c r="Q25" s="631"/>
      <c r="R25" s="631"/>
      <c r="S25" s="631">
        <v>109.4</v>
      </c>
      <c r="T25" s="633">
        <f t="shared" si="2"/>
        <v>101.1444525</v>
      </c>
    </row>
    <row r="26" spans="1:20" s="510" customFormat="1" ht="15">
      <c r="A26" s="629">
        <v>16</v>
      </c>
      <c r="B26" s="630" t="s">
        <v>905</v>
      </c>
      <c r="C26" s="631">
        <v>152366</v>
      </c>
      <c r="D26" s="631">
        <v>220</v>
      </c>
      <c r="E26" s="631">
        <v>0</v>
      </c>
      <c r="F26" s="631">
        <v>1976</v>
      </c>
      <c r="G26" s="631">
        <f t="shared" si="0"/>
        <v>154562</v>
      </c>
      <c r="H26" s="632">
        <v>245</v>
      </c>
      <c r="I26" s="633">
        <f t="shared" si="1"/>
        <v>5680.1535000000003</v>
      </c>
      <c r="J26" s="631"/>
      <c r="K26" s="631"/>
      <c r="L26" s="631"/>
      <c r="M26" s="631"/>
      <c r="N26" s="631"/>
      <c r="O26" s="631"/>
      <c r="P26" s="631"/>
      <c r="Q26" s="631"/>
      <c r="R26" s="631"/>
      <c r="S26" s="631">
        <v>109.4</v>
      </c>
      <c r="T26" s="633">
        <f t="shared" si="2"/>
        <v>85.202302500000002</v>
      </c>
    </row>
    <row r="27" spans="1:20" s="510" customFormat="1" ht="15">
      <c r="A27" s="629">
        <v>17</v>
      </c>
      <c r="B27" s="630" t="s">
        <v>906</v>
      </c>
      <c r="C27" s="631">
        <v>32571</v>
      </c>
      <c r="D27" s="631">
        <v>160</v>
      </c>
      <c r="E27" s="631">
        <v>0</v>
      </c>
      <c r="F27" s="631">
        <v>2436</v>
      </c>
      <c r="G27" s="631">
        <f t="shared" si="0"/>
        <v>35167</v>
      </c>
      <c r="H27" s="632">
        <v>245</v>
      </c>
      <c r="I27" s="633">
        <f t="shared" si="1"/>
        <v>1292.38725</v>
      </c>
      <c r="J27" s="631"/>
      <c r="K27" s="631"/>
      <c r="L27" s="631"/>
      <c r="M27" s="631"/>
      <c r="N27" s="631"/>
      <c r="O27" s="631"/>
      <c r="P27" s="631"/>
      <c r="Q27" s="631"/>
      <c r="R27" s="631"/>
      <c r="S27" s="631">
        <v>109.4</v>
      </c>
      <c r="T27" s="633">
        <f t="shared" si="2"/>
        <v>19.385808749999999</v>
      </c>
    </row>
    <row r="28" spans="1:20" s="510" customFormat="1" ht="15">
      <c r="A28" s="629">
        <v>18</v>
      </c>
      <c r="B28" s="630" t="s">
        <v>907</v>
      </c>
      <c r="C28" s="631">
        <v>115333</v>
      </c>
      <c r="D28" s="631">
        <v>277</v>
      </c>
      <c r="E28" s="631">
        <v>0</v>
      </c>
      <c r="F28" s="631">
        <v>436</v>
      </c>
      <c r="G28" s="631">
        <f t="shared" si="0"/>
        <v>116046</v>
      </c>
      <c r="H28" s="632">
        <v>245</v>
      </c>
      <c r="I28" s="633">
        <f t="shared" si="1"/>
        <v>4264.6904999999997</v>
      </c>
      <c r="J28" s="631"/>
      <c r="K28" s="631"/>
      <c r="L28" s="631"/>
      <c r="M28" s="631"/>
      <c r="N28" s="631"/>
      <c r="O28" s="631"/>
      <c r="P28" s="631"/>
      <c r="Q28" s="631"/>
      <c r="R28" s="631"/>
      <c r="S28" s="631">
        <v>109.4</v>
      </c>
      <c r="T28" s="633">
        <f t="shared" si="2"/>
        <v>63.970357499999999</v>
      </c>
    </row>
    <row r="29" spans="1:20" s="510" customFormat="1" ht="15">
      <c r="A29" s="629">
        <v>19</v>
      </c>
      <c r="B29" s="630" t="s">
        <v>908</v>
      </c>
      <c r="C29" s="631">
        <v>224925</v>
      </c>
      <c r="D29" s="631">
        <v>200</v>
      </c>
      <c r="E29" s="631">
        <v>0</v>
      </c>
      <c r="F29" s="631">
        <v>630</v>
      </c>
      <c r="G29" s="631">
        <f t="shared" si="0"/>
        <v>225755</v>
      </c>
      <c r="H29" s="632">
        <v>245</v>
      </c>
      <c r="I29" s="633">
        <f t="shared" si="1"/>
        <v>8296.4962500000001</v>
      </c>
      <c r="J29" s="631"/>
      <c r="K29" s="631"/>
      <c r="L29" s="631"/>
      <c r="M29" s="631"/>
      <c r="N29" s="631"/>
      <c r="O29" s="631"/>
      <c r="P29" s="631"/>
      <c r="Q29" s="631"/>
      <c r="R29" s="631"/>
      <c r="S29" s="631">
        <v>109.4</v>
      </c>
      <c r="T29" s="633">
        <f t="shared" si="2"/>
        <v>124.44744375000001</v>
      </c>
    </row>
    <row r="30" spans="1:20" s="510" customFormat="1" ht="12" customHeight="1">
      <c r="A30" s="629">
        <v>20</v>
      </c>
      <c r="B30" s="630" t="s">
        <v>909</v>
      </c>
      <c r="C30" s="631">
        <v>139933</v>
      </c>
      <c r="D30" s="631">
        <v>469</v>
      </c>
      <c r="E30" s="631">
        <v>0</v>
      </c>
      <c r="F30" s="631">
        <v>8106</v>
      </c>
      <c r="G30" s="631">
        <f t="shared" si="0"/>
        <v>148508</v>
      </c>
      <c r="H30" s="632">
        <v>245</v>
      </c>
      <c r="I30" s="633">
        <f t="shared" si="1"/>
        <v>5457.6689999999999</v>
      </c>
      <c r="J30" s="631"/>
      <c r="K30" s="631"/>
      <c r="L30" s="631"/>
      <c r="M30" s="631"/>
      <c r="N30" s="631"/>
      <c r="O30" s="631"/>
      <c r="P30" s="631"/>
      <c r="Q30" s="631"/>
      <c r="R30" s="631"/>
      <c r="S30" s="631">
        <v>109.4</v>
      </c>
      <c r="T30" s="633">
        <f t="shared" si="2"/>
        <v>81.865035000000006</v>
      </c>
    </row>
    <row r="31" spans="1:20" s="510" customFormat="1" ht="15">
      <c r="A31" s="629">
        <v>21</v>
      </c>
      <c r="B31" s="630" t="s">
        <v>910</v>
      </c>
      <c r="C31" s="631">
        <v>161251</v>
      </c>
      <c r="D31" s="631">
        <v>707</v>
      </c>
      <c r="E31" s="631">
        <v>0</v>
      </c>
      <c r="F31" s="631">
        <v>1434</v>
      </c>
      <c r="G31" s="631">
        <f t="shared" si="0"/>
        <v>163392</v>
      </c>
      <c r="H31" s="632">
        <v>245</v>
      </c>
      <c r="I31" s="633">
        <f t="shared" si="1"/>
        <v>6004.6559999999999</v>
      </c>
      <c r="J31" s="631"/>
      <c r="K31" s="631"/>
      <c r="L31" s="631"/>
      <c r="M31" s="631"/>
      <c r="N31" s="631"/>
      <c r="O31" s="631"/>
      <c r="P31" s="631"/>
      <c r="Q31" s="631"/>
      <c r="R31" s="631"/>
      <c r="S31" s="631">
        <v>109.4</v>
      </c>
      <c r="T31" s="633">
        <f t="shared" si="2"/>
        <v>90.069839999999999</v>
      </c>
    </row>
    <row r="32" spans="1:20" s="510" customFormat="1" ht="15">
      <c r="A32" s="629">
        <v>22</v>
      </c>
      <c r="B32" s="630" t="s">
        <v>911</v>
      </c>
      <c r="C32" s="631">
        <v>196500</v>
      </c>
      <c r="D32" s="631">
        <v>143</v>
      </c>
      <c r="E32" s="631">
        <v>0</v>
      </c>
      <c r="F32" s="631">
        <v>2190</v>
      </c>
      <c r="G32" s="631">
        <f t="shared" si="0"/>
        <v>198833</v>
      </c>
      <c r="H32" s="632">
        <v>245</v>
      </c>
      <c r="I32" s="633">
        <f t="shared" si="1"/>
        <v>7307.1127500000002</v>
      </c>
      <c r="J32" s="631"/>
      <c r="K32" s="631"/>
      <c r="L32" s="631"/>
      <c r="M32" s="631"/>
      <c r="N32" s="631"/>
      <c r="O32" s="631"/>
      <c r="P32" s="631"/>
      <c r="Q32" s="631"/>
      <c r="R32" s="631"/>
      <c r="S32" s="631">
        <v>109.4</v>
      </c>
      <c r="T32" s="633">
        <f t="shared" si="2"/>
        <v>109.60669125</v>
      </c>
    </row>
    <row r="33" spans="1:25" s="510" customFormat="1" ht="15">
      <c r="A33" s="629">
        <v>23</v>
      </c>
      <c r="B33" s="630" t="s">
        <v>912</v>
      </c>
      <c r="C33" s="631">
        <v>154190</v>
      </c>
      <c r="D33" s="631">
        <v>1008</v>
      </c>
      <c r="E33" s="631">
        <v>0</v>
      </c>
      <c r="F33" s="631">
        <v>2013</v>
      </c>
      <c r="G33" s="631">
        <f t="shared" si="0"/>
        <v>157211</v>
      </c>
      <c r="H33" s="632">
        <v>245</v>
      </c>
      <c r="I33" s="633">
        <f t="shared" si="1"/>
        <v>5777.50425</v>
      </c>
      <c r="J33" s="631"/>
      <c r="K33" s="631"/>
      <c r="L33" s="631"/>
      <c r="M33" s="631"/>
      <c r="N33" s="631"/>
      <c r="O33" s="631"/>
      <c r="P33" s="631"/>
      <c r="Q33" s="631"/>
      <c r="R33" s="631"/>
      <c r="S33" s="631">
        <v>109.4</v>
      </c>
      <c r="T33" s="633">
        <f t="shared" si="2"/>
        <v>86.662563750000004</v>
      </c>
    </row>
    <row r="34" spans="1:25" s="510" customFormat="1" ht="15">
      <c r="A34" s="629">
        <v>24</v>
      </c>
      <c r="B34" s="630" t="s">
        <v>913</v>
      </c>
      <c r="C34" s="631">
        <v>98090</v>
      </c>
      <c r="D34" s="631">
        <v>275</v>
      </c>
      <c r="E34" s="631">
        <v>0</v>
      </c>
      <c r="F34" s="631">
        <v>1692</v>
      </c>
      <c r="G34" s="631">
        <f t="shared" si="0"/>
        <v>100057</v>
      </c>
      <c r="H34" s="632">
        <v>245</v>
      </c>
      <c r="I34" s="633">
        <f t="shared" si="1"/>
        <v>3677.0947500000002</v>
      </c>
      <c r="J34" s="631"/>
      <c r="K34" s="631"/>
      <c r="L34" s="631"/>
      <c r="M34" s="631"/>
      <c r="N34" s="631"/>
      <c r="O34" s="631"/>
      <c r="P34" s="631"/>
      <c r="Q34" s="631"/>
      <c r="R34" s="631"/>
      <c r="S34" s="631">
        <v>109.4</v>
      </c>
      <c r="T34" s="633">
        <f t="shared" si="2"/>
        <v>55.156421250000001</v>
      </c>
    </row>
    <row r="35" spans="1:25" s="510" customFormat="1" ht="15">
      <c r="A35" s="629">
        <v>25</v>
      </c>
      <c r="B35" s="630" t="s">
        <v>914</v>
      </c>
      <c r="C35" s="631">
        <v>67902</v>
      </c>
      <c r="D35" s="631">
        <v>142</v>
      </c>
      <c r="E35" s="631">
        <v>0</v>
      </c>
      <c r="F35" s="631">
        <v>843</v>
      </c>
      <c r="G35" s="631">
        <f t="shared" si="0"/>
        <v>68887</v>
      </c>
      <c r="H35" s="632">
        <v>245</v>
      </c>
      <c r="I35" s="633">
        <f t="shared" si="1"/>
        <v>2531.5972499999998</v>
      </c>
      <c r="J35" s="631"/>
      <c r="K35" s="631"/>
      <c r="L35" s="631"/>
      <c r="M35" s="631"/>
      <c r="N35" s="631"/>
      <c r="O35" s="631"/>
      <c r="P35" s="631"/>
      <c r="Q35" s="631"/>
      <c r="R35" s="631"/>
      <c r="S35" s="631">
        <v>109.4</v>
      </c>
      <c r="T35" s="633">
        <f t="shared" si="2"/>
        <v>37.973958749999994</v>
      </c>
    </row>
    <row r="36" spans="1:25" s="510" customFormat="1" ht="15">
      <c r="A36" s="629">
        <v>26</v>
      </c>
      <c r="B36" s="630" t="s">
        <v>915</v>
      </c>
      <c r="C36" s="631">
        <v>67443</v>
      </c>
      <c r="D36" s="631">
        <v>553</v>
      </c>
      <c r="E36" s="631">
        <v>0</v>
      </c>
      <c r="F36" s="631">
        <v>218</v>
      </c>
      <c r="G36" s="631">
        <f t="shared" si="0"/>
        <v>68214</v>
      </c>
      <c r="H36" s="632">
        <v>245</v>
      </c>
      <c r="I36" s="633">
        <f t="shared" si="1"/>
        <v>2506.8645000000001</v>
      </c>
      <c r="J36" s="631"/>
      <c r="K36" s="631"/>
      <c r="L36" s="631"/>
      <c r="M36" s="631"/>
      <c r="N36" s="631"/>
      <c r="O36" s="631"/>
      <c r="P36" s="631"/>
      <c r="Q36" s="631"/>
      <c r="R36" s="631"/>
      <c r="S36" s="631">
        <v>109.4</v>
      </c>
      <c r="T36" s="633">
        <f t="shared" si="2"/>
        <v>37.602967499999998</v>
      </c>
    </row>
    <row r="37" spans="1:25" s="510" customFormat="1" ht="15">
      <c r="A37" s="629">
        <v>27</v>
      </c>
      <c r="B37" s="630" t="s">
        <v>916</v>
      </c>
      <c r="C37" s="631">
        <v>102744</v>
      </c>
      <c r="D37" s="631">
        <v>300</v>
      </c>
      <c r="E37" s="631">
        <v>0</v>
      </c>
      <c r="F37" s="631">
        <v>389</v>
      </c>
      <c r="G37" s="631">
        <f t="shared" si="0"/>
        <v>103433</v>
      </c>
      <c r="H37" s="632">
        <v>245</v>
      </c>
      <c r="I37" s="633">
        <f t="shared" si="1"/>
        <v>3801.16275</v>
      </c>
      <c r="J37" s="631"/>
      <c r="K37" s="631"/>
      <c r="L37" s="631"/>
      <c r="M37" s="631"/>
      <c r="N37" s="631"/>
      <c r="O37" s="631"/>
      <c r="P37" s="631"/>
      <c r="Q37" s="631"/>
      <c r="R37" s="631"/>
      <c r="S37" s="631">
        <v>109.4</v>
      </c>
      <c r="T37" s="633">
        <f t="shared" si="2"/>
        <v>57.017441249999997</v>
      </c>
    </row>
    <row r="38" spans="1:25" s="510" customFormat="1" ht="15">
      <c r="A38" s="629">
        <v>28</v>
      </c>
      <c r="B38" s="630" t="s">
        <v>917</v>
      </c>
      <c r="C38" s="631">
        <v>115836</v>
      </c>
      <c r="D38" s="631">
        <v>203</v>
      </c>
      <c r="E38" s="631">
        <v>0</v>
      </c>
      <c r="F38" s="631">
        <v>258</v>
      </c>
      <c r="G38" s="631">
        <f t="shared" si="0"/>
        <v>116297</v>
      </c>
      <c r="H38" s="632">
        <v>245</v>
      </c>
      <c r="I38" s="633">
        <f t="shared" si="1"/>
        <v>4273.9147499999999</v>
      </c>
      <c r="J38" s="631"/>
      <c r="K38" s="631"/>
      <c r="L38" s="631"/>
      <c r="M38" s="631"/>
      <c r="N38" s="631"/>
      <c r="O38" s="631"/>
      <c r="P38" s="631"/>
      <c r="Q38" s="631"/>
      <c r="R38" s="631"/>
      <c r="S38" s="631">
        <v>109.4</v>
      </c>
      <c r="T38" s="633">
        <f t="shared" si="2"/>
        <v>64.108721250000002</v>
      </c>
    </row>
    <row r="39" spans="1:25" s="510" customFormat="1" ht="15">
      <c r="A39" s="634">
        <v>29</v>
      </c>
      <c r="B39" s="635" t="s">
        <v>918</v>
      </c>
      <c r="C39" s="631">
        <v>72735</v>
      </c>
      <c r="D39" s="631">
        <v>328</v>
      </c>
      <c r="E39" s="631">
        <v>0</v>
      </c>
      <c r="F39" s="631">
        <v>951</v>
      </c>
      <c r="G39" s="631">
        <f t="shared" si="0"/>
        <v>74014</v>
      </c>
      <c r="H39" s="632">
        <v>245</v>
      </c>
      <c r="I39" s="633">
        <f t="shared" si="1"/>
        <v>2720.0145000000002</v>
      </c>
      <c r="J39" s="631"/>
      <c r="K39" s="631"/>
      <c r="L39" s="631"/>
      <c r="M39" s="631"/>
      <c r="N39" s="631"/>
      <c r="O39" s="631"/>
      <c r="P39" s="631"/>
      <c r="Q39" s="631"/>
      <c r="R39" s="631"/>
      <c r="S39" s="631">
        <v>109.4</v>
      </c>
      <c r="T39" s="633">
        <f t="shared" si="2"/>
        <v>40.800217500000002</v>
      </c>
    </row>
    <row r="40" spans="1:25" s="510" customFormat="1" ht="15">
      <c r="A40" s="634">
        <v>30</v>
      </c>
      <c r="B40" s="635" t="s">
        <v>919</v>
      </c>
      <c r="C40" s="631">
        <v>50638</v>
      </c>
      <c r="D40" s="631">
        <v>342</v>
      </c>
      <c r="E40" s="631">
        <v>0</v>
      </c>
      <c r="F40" s="631">
        <v>1116</v>
      </c>
      <c r="G40" s="631">
        <f t="shared" si="0"/>
        <v>52096</v>
      </c>
      <c r="H40" s="632">
        <v>245</v>
      </c>
      <c r="I40" s="633">
        <f t="shared" si="1"/>
        <v>1914.528</v>
      </c>
      <c r="J40" s="631"/>
      <c r="K40" s="631"/>
      <c r="L40" s="631"/>
      <c r="M40" s="631"/>
      <c r="N40" s="631"/>
      <c r="O40" s="631"/>
      <c r="P40" s="631"/>
      <c r="Q40" s="631"/>
      <c r="R40" s="631"/>
      <c r="S40" s="631">
        <v>109.4</v>
      </c>
      <c r="T40" s="633">
        <f t="shared" si="2"/>
        <v>28.717919999999999</v>
      </c>
    </row>
    <row r="41" spans="1:25" s="510" customFormat="1" ht="15">
      <c r="A41" s="634">
        <v>31</v>
      </c>
      <c r="B41" s="635" t="s">
        <v>920</v>
      </c>
      <c r="C41" s="631">
        <v>23330</v>
      </c>
      <c r="D41" s="631">
        <v>0</v>
      </c>
      <c r="E41" s="631">
        <v>0</v>
      </c>
      <c r="F41" s="631">
        <v>242</v>
      </c>
      <c r="G41" s="631">
        <f t="shared" si="0"/>
        <v>23572</v>
      </c>
      <c r="H41" s="632">
        <v>245</v>
      </c>
      <c r="I41" s="633">
        <f t="shared" si="1"/>
        <v>866.27099999999996</v>
      </c>
      <c r="J41" s="631"/>
      <c r="K41" s="631"/>
      <c r="L41" s="631"/>
      <c r="M41" s="631"/>
      <c r="N41" s="631"/>
      <c r="O41" s="631"/>
      <c r="P41" s="631"/>
      <c r="Q41" s="631"/>
      <c r="R41" s="631"/>
      <c r="S41" s="631">
        <v>109.4</v>
      </c>
      <c r="T41" s="633">
        <f t="shared" si="2"/>
        <v>12.994065000000001</v>
      </c>
    </row>
    <row r="42" spans="1:25" s="510" customFormat="1" ht="15">
      <c r="A42" s="634">
        <v>32</v>
      </c>
      <c r="B42" s="635" t="s">
        <v>921</v>
      </c>
      <c r="C42" s="631">
        <v>40044</v>
      </c>
      <c r="D42" s="631">
        <v>0</v>
      </c>
      <c r="E42" s="631">
        <v>0</v>
      </c>
      <c r="F42" s="631">
        <v>0</v>
      </c>
      <c r="G42" s="631">
        <f t="shared" si="0"/>
        <v>40044</v>
      </c>
      <c r="H42" s="632">
        <v>245</v>
      </c>
      <c r="I42" s="633">
        <f t="shared" si="1"/>
        <v>1471.617</v>
      </c>
      <c r="J42" s="631"/>
      <c r="K42" s="631"/>
      <c r="L42" s="631"/>
      <c r="M42" s="631"/>
      <c r="N42" s="631"/>
      <c r="O42" s="631"/>
      <c r="P42" s="631"/>
      <c r="Q42" s="631"/>
      <c r="R42" s="631"/>
      <c r="S42" s="631">
        <v>109.4</v>
      </c>
      <c r="T42" s="633">
        <f t="shared" si="2"/>
        <v>22.074255000000001</v>
      </c>
    </row>
    <row r="43" spans="1:25" ht="15">
      <c r="A43" s="634">
        <v>33</v>
      </c>
      <c r="B43" s="635" t="s">
        <v>922</v>
      </c>
      <c r="C43" s="636">
        <v>77315</v>
      </c>
      <c r="D43" s="636">
        <v>0</v>
      </c>
      <c r="E43" s="636">
        <v>0</v>
      </c>
      <c r="F43" s="636">
        <v>242</v>
      </c>
      <c r="G43" s="631">
        <f t="shared" si="0"/>
        <v>77557</v>
      </c>
      <c r="H43" s="632">
        <v>245</v>
      </c>
      <c r="I43" s="633">
        <f t="shared" si="1"/>
        <v>2850.2197500000002</v>
      </c>
      <c r="J43" s="636"/>
      <c r="K43" s="636"/>
      <c r="L43" s="636"/>
      <c r="M43" s="631"/>
      <c r="N43" s="631"/>
      <c r="O43" s="631"/>
      <c r="P43" s="631"/>
      <c r="Q43" s="631"/>
      <c r="R43" s="636"/>
      <c r="S43" s="631">
        <v>109.4</v>
      </c>
      <c r="T43" s="633">
        <f t="shared" si="2"/>
        <v>42.753296249999998</v>
      </c>
      <c r="U43" s="510"/>
      <c r="V43" s="510"/>
      <c r="W43" s="510"/>
      <c r="X43" s="510"/>
      <c r="Y43" s="510"/>
    </row>
    <row r="44" spans="1:25" ht="15">
      <c r="A44" s="634">
        <v>34</v>
      </c>
      <c r="B44" s="635" t="s">
        <v>923</v>
      </c>
      <c r="C44" s="636">
        <v>69795</v>
      </c>
      <c r="D44" s="636">
        <v>133</v>
      </c>
      <c r="E44" s="636">
        <v>0</v>
      </c>
      <c r="F44" s="636">
        <v>0</v>
      </c>
      <c r="G44" s="631">
        <f t="shared" si="0"/>
        <v>69928</v>
      </c>
      <c r="H44" s="632">
        <v>245</v>
      </c>
      <c r="I44" s="633">
        <f t="shared" si="1"/>
        <v>2569.8539999999998</v>
      </c>
      <c r="J44" s="636"/>
      <c r="K44" s="636"/>
      <c r="L44" s="636"/>
      <c r="M44" s="631"/>
      <c r="N44" s="631"/>
      <c r="O44" s="631"/>
      <c r="P44" s="631"/>
      <c r="Q44" s="631"/>
      <c r="R44" s="636"/>
      <c r="S44" s="631">
        <v>109.4</v>
      </c>
      <c r="T44" s="633">
        <f t="shared" si="2"/>
        <v>38.547809999999998</v>
      </c>
      <c r="U44" s="510"/>
      <c r="V44" s="510"/>
      <c r="W44" s="510"/>
      <c r="X44" s="510"/>
      <c r="Y44" s="510"/>
    </row>
    <row r="45" spans="1:25" ht="15">
      <c r="A45" s="634">
        <v>35</v>
      </c>
      <c r="B45" s="635" t="s">
        <v>924</v>
      </c>
      <c r="C45" s="636">
        <v>125896</v>
      </c>
      <c r="D45" s="636">
        <v>652</v>
      </c>
      <c r="E45" s="636">
        <v>0</v>
      </c>
      <c r="F45" s="636">
        <v>0</v>
      </c>
      <c r="G45" s="631">
        <f t="shared" si="0"/>
        <v>126548</v>
      </c>
      <c r="H45" s="632">
        <v>245</v>
      </c>
      <c r="I45" s="633">
        <f t="shared" si="1"/>
        <v>4650.6390000000001</v>
      </c>
      <c r="J45" s="636"/>
      <c r="K45" s="636"/>
      <c r="L45" s="636"/>
      <c r="M45" s="631"/>
      <c r="N45" s="631"/>
      <c r="O45" s="631"/>
      <c r="P45" s="631"/>
      <c r="Q45" s="631"/>
      <c r="R45" s="636"/>
      <c r="S45" s="631">
        <v>109.4</v>
      </c>
      <c r="T45" s="633">
        <f t="shared" si="2"/>
        <v>69.759585000000001</v>
      </c>
      <c r="U45" s="510"/>
      <c r="V45" s="510"/>
      <c r="W45" s="510"/>
      <c r="X45" s="510"/>
      <c r="Y45" s="510"/>
    </row>
    <row r="46" spans="1:25" ht="15">
      <c r="A46" s="634">
        <v>36</v>
      </c>
      <c r="B46" s="635" t="s">
        <v>925</v>
      </c>
      <c r="C46" s="636">
        <v>63062</v>
      </c>
      <c r="D46" s="636">
        <v>686</v>
      </c>
      <c r="E46" s="636">
        <v>0</v>
      </c>
      <c r="F46" s="636">
        <v>0</v>
      </c>
      <c r="G46" s="631">
        <f t="shared" si="0"/>
        <v>63748</v>
      </c>
      <c r="H46" s="632">
        <v>245</v>
      </c>
      <c r="I46" s="633">
        <f t="shared" si="1"/>
        <v>2342.739</v>
      </c>
      <c r="J46" s="636"/>
      <c r="K46" s="636"/>
      <c r="L46" s="636"/>
      <c r="M46" s="631"/>
      <c r="N46" s="631"/>
      <c r="O46" s="631"/>
      <c r="P46" s="631"/>
      <c r="Q46" s="631"/>
      <c r="R46" s="636"/>
      <c r="S46" s="631">
        <v>109.4</v>
      </c>
      <c r="T46" s="633">
        <f t="shared" si="2"/>
        <v>35.141084999999997</v>
      </c>
      <c r="U46" s="510"/>
      <c r="V46" s="510"/>
      <c r="W46" s="510"/>
      <c r="X46" s="510"/>
      <c r="Y46" s="510"/>
    </row>
    <row r="47" spans="1:25" ht="15">
      <c r="A47" s="634">
        <v>37</v>
      </c>
      <c r="B47" s="635" t="s">
        <v>926</v>
      </c>
      <c r="C47" s="636">
        <v>67990</v>
      </c>
      <c r="D47" s="636">
        <v>157</v>
      </c>
      <c r="E47" s="636">
        <v>0</v>
      </c>
      <c r="F47" s="636">
        <v>425</v>
      </c>
      <c r="G47" s="631">
        <f t="shared" si="0"/>
        <v>68572</v>
      </c>
      <c r="H47" s="632">
        <v>245</v>
      </c>
      <c r="I47" s="633">
        <f t="shared" si="1"/>
        <v>2520.0210000000002</v>
      </c>
      <c r="J47" s="636"/>
      <c r="K47" s="636"/>
      <c r="L47" s="636"/>
      <c r="M47" s="631"/>
      <c r="N47" s="631"/>
      <c r="O47" s="631"/>
      <c r="P47" s="631"/>
      <c r="Q47" s="631"/>
      <c r="R47" s="636"/>
      <c r="S47" s="631">
        <v>109.4</v>
      </c>
      <c r="T47" s="633">
        <f t="shared" si="2"/>
        <v>37.800315000000005</v>
      </c>
      <c r="U47" s="510"/>
      <c r="V47" s="510"/>
      <c r="W47" s="510"/>
      <c r="X47" s="510"/>
      <c r="Y47" s="510"/>
    </row>
    <row r="48" spans="1:25" ht="15">
      <c r="A48" s="634">
        <v>38</v>
      </c>
      <c r="B48" s="635" t="s">
        <v>927</v>
      </c>
      <c r="C48" s="636">
        <v>75829</v>
      </c>
      <c r="D48" s="636">
        <v>0</v>
      </c>
      <c r="E48" s="636">
        <v>0</v>
      </c>
      <c r="F48" s="636">
        <v>219</v>
      </c>
      <c r="G48" s="631">
        <f t="shared" si="0"/>
        <v>76048</v>
      </c>
      <c r="H48" s="632">
        <v>245</v>
      </c>
      <c r="I48" s="633">
        <f t="shared" si="1"/>
        <v>2794.7640000000001</v>
      </c>
      <c r="J48" s="636"/>
      <c r="K48" s="636"/>
      <c r="L48" s="636"/>
      <c r="M48" s="631"/>
      <c r="N48" s="631"/>
      <c r="O48" s="631"/>
      <c r="P48" s="631"/>
      <c r="Q48" s="631"/>
      <c r="R48" s="636"/>
      <c r="S48" s="631">
        <v>109.4</v>
      </c>
      <c r="T48" s="633">
        <f t="shared" si="2"/>
        <v>41.921460000000003</v>
      </c>
      <c r="U48" s="510"/>
      <c r="V48" s="510"/>
      <c r="W48" s="510"/>
      <c r="X48" s="510"/>
      <c r="Y48" s="510"/>
    </row>
    <row r="49" spans="1:25" ht="15.75">
      <c r="A49" s="962" t="s">
        <v>14</v>
      </c>
      <c r="B49" s="963"/>
      <c r="C49" s="636">
        <v>3830486</v>
      </c>
      <c r="D49" s="636">
        <f>SUM(D11:D48)</f>
        <v>10740</v>
      </c>
      <c r="E49" s="636">
        <f>SUM(E11:E48)</f>
        <v>0</v>
      </c>
      <c r="F49" s="636">
        <f>SUM(F11:F48)</f>
        <v>40121</v>
      </c>
      <c r="G49" s="631">
        <f t="shared" si="0"/>
        <v>3881347</v>
      </c>
      <c r="H49" s="632">
        <v>245</v>
      </c>
      <c r="I49" s="633">
        <f t="shared" si="1"/>
        <v>142639.50224999999</v>
      </c>
      <c r="J49" s="636"/>
      <c r="K49" s="636"/>
      <c r="L49" s="636"/>
      <c r="M49" s="636"/>
      <c r="N49" s="636"/>
      <c r="O49" s="636"/>
      <c r="P49" s="636"/>
      <c r="Q49" s="636"/>
      <c r="R49" s="636"/>
      <c r="S49" s="631">
        <v>109.4</v>
      </c>
      <c r="T49" s="633">
        <f t="shared" si="2"/>
        <v>2139.5925337499998</v>
      </c>
      <c r="U49" s="510"/>
      <c r="V49" s="510"/>
      <c r="W49" s="510"/>
      <c r="X49" s="510"/>
      <c r="Y49" s="510"/>
    </row>
    <row r="50" spans="1:25">
      <c r="A50" s="254"/>
      <c r="B50" s="254"/>
      <c r="C50" s="254"/>
      <c r="D50" s="254"/>
      <c r="E50" s="254"/>
      <c r="F50" s="254"/>
      <c r="G50" s="254"/>
      <c r="H50" s="254"/>
    </row>
    <row r="51" spans="1:25">
      <c r="A51" s="255" t="s">
        <v>7</v>
      </c>
      <c r="B51" s="256"/>
      <c r="C51" s="256"/>
      <c r="D51" s="254"/>
      <c r="E51" s="254"/>
      <c r="F51" s="254"/>
      <c r="G51" s="254"/>
      <c r="H51" s="254"/>
      <c r="T51" s="526"/>
    </row>
    <row r="52" spans="1:25">
      <c r="A52" s="257" t="s">
        <v>8</v>
      </c>
      <c r="B52" s="257"/>
      <c r="C52" s="257"/>
    </row>
    <row r="53" spans="1:25">
      <c r="A53" s="257" t="s">
        <v>9</v>
      </c>
      <c r="B53" s="257"/>
      <c r="C53" s="257"/>
    </row>
    <row r="55" spans="1:25" ht="12.4" customHeight="1">
      <c r="P55" s="961" t="s">
        <v>885</v>
      </c>
      <c r="Q55" s="961"/>
      <c r="R55" s="961"/>
      <c r="S55" s="961"/>
    </row>
    <row r="56" spans="1:25" ht="12.4" customHeight="1">
      <c r="P56" s="961"/>
      <c r="Q56" s="961"/>
      <c r="R56" s="961"/>
      <c r="S56" s="961"/>
    </row>
    <row r="57" spans="1:25" ht="12.4" customHeight="1">
      <c r="P57" s="961"/>
      <c r="Q57" s="961"/>
      <c r="R57" s="961"/>
      <c r="S57" s="961"/>
    </row>
    <row r="58" spans="1:25" ht="12.4" customHeight="1">
      <c r="P58" s="961"/>
      <c r="Q58" s="961"/>
      <c r="R58" s="961"/>
      <c r="S58" s="961"/>
    </row>
    <row r="59" spans="1:25" ht="12.4" customHeight="1">
      <c r="P59" s="961"/>
      <c r="Q59" s="961"/>
      <c r="R59" s="961"/>
      <c r="S59" s="961"/>
    </row>
    <row r="60" spans="1:25">
      <c r="I60" s="392"/>
      <c r="J60" s="392"/>
    </row>
  </sheetData>
  <mergeCells count="17">
    <mergeCell ref="L7:T7"/>
    <mergeCell ref="P55:S59"/>
    <mergeCell ref="A49:B49"/>
    <mergeCell ref="S1:T1"/>
    <mergeCell ref="A8:A9"/>
    <mergeCell ref="B8:B9"/>
    <mergeCell ref="C8:G8"/>
    <mergeCell ref="H8:H9"/>
    <mergeCell ref="I8:L8"/>
    <mergeCell ref="M8:R8"/>
    <mergeCell ref="S8:T8"/>
    <mergeCell ref="G1:I1"/>
    <mergeCell ref="A2:T2"/>
    <mergeCell ref="A3:T3"/>
    <mergeCell ref="A4:T5"/>
    <mergeCell ref="A6:T6"/>
    <mergeCell ref="A7:B7"/>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X30"/>
  <sheetViews>
    <sheetView zoomScale="70" zoomScaleNormal="70" zoomScaleSheetLayoutView="80" workbookViewId="0">
      <selection activeCell="Y21" sqref="Y21"/>
    </sheetView>
  </sheetViews>
  <sheetFormatPr defaultColWidth="9.140625" defaultRowHeight="12.75"/>
  <cols>
    <col min="1" max="1" width="7.28515625" style="178" customWidth="1"/>
    <col min="2" max="2" width="28" style="178" customWidth="1"/>
    <col min="3" max="3" width="11.7109375" style="178" customWidth="1"/>
    <col min="4" max="4" width="10.7109375" style="178" customWidth="1"/>
    <col min="5" max="5" width="9.85546875" style="178" customWidth="1"/>
    <col min="6" max="6" width="16" style="178" customWidth="1"/>
    <col min="7" max="10" width="10.7109375" style="178" customWidth="1"/>
    <col min="11" max="11" width="14.7109375" style="178" customWidth="1"/>
    <col min="12" max="13" width="12.7109375" style="178" bestFit="1" customWidth="1"/>
    <col min="14" max="18" width="9.140625" style="178"/>
    <col min="19" max="19" width="10.7109375" style="178" customWidth="1"/>
    <col min="20" max="20" width="10.140625" style="178" customWidth="1"/>
    <col min="21" max="21" width="10.85546875" style="178" customWidth="1"/>
    <col min="22" max="16384" width="9.140625" style="178"/>
  </cols>
  <sheetData>
    <row r="1" spans="1:24" ht="15">
      <c r="V1" s="179" t="s">
        <v>531</v>
      </c>
    </row>
    <row r="2" spans="1:24" ht="15.75">
      <c r="G2" s="119" t="s">
        <v>0</v>
      </c>
      <c r="H2" s="119"/>
      <c r="I2" s="119"/>
      <c r="O2" s="81"/>
      <c r="P2" s="81"/>
      <c r="Q2" s="81"/>
      <c r="R2" s="81"/>
    </row>
    <row r="3" spans="1:24" ht="20.25">
      <c r="C3" s="743" t="s">
        <v>734</v>
      </c>
      <c r="D3" s="743"/>
      <c r="E3" s="743"/>
      <c r="F3" s="743"/>
      <c r="G3" s="743"/>
      <c r="H3" s="743"/>
      <c r="I3" s="743"/>
      <c r="J3" s="743"/>
      <c r="K3" s="743"/>
      <c r="L3" s="743"/>
      <c r="M3" s="743"/>
      <c r="N3" s="743"/>
      <c r="O3" s="122"/>
      <c r="P3" s="122"/>
      <c r="Q3" s="122"/>
      <c r="R3" s="122"/>
      <c r="S3" s="122"/>
      <c r="T3" s="122"/>
      <c r="U3" s="122"/>
      <c r="V3" s="122"/>
      <c r="W3" s="122"/>
      <c r="X3" s="122"/>
    </row>
    <row r="4" spans="1:24" ht="18">
      <c r="C4" s="180"/>
      <c r="D4" s="180"/>
      <c r="E4" s="180"/>
      <c r="F4" s="180"/>
      <c r="G4" s="180"/>
      <c r="H4" s="180"/>
      <c r="I4" s="180"/>
      <c r="J4" s="180"/>
      <c r="K4" s="180"/>
      <c r="L4" s="180"/>
      <c r="M4" s="180"/>
      <c r="N4" s="180"/>
      <c r="O4" s="180"/>
      <c r="P4" s="180"/>
      <c r="Q4" s="180"/>
      <c r="R4" s="180"/>
      <c r="S4" s="180"/>
      <c r="T4" s="180"/>
      <c r="U4" s="180"/>
      <c r="V4" s="180"/>
    </row>
    <row r="5" spans="1:24" ht="15.75">
      <c r="B5" s="744" t="s">
        <v>785</v>
      </c>
      <c r="C5" s="744"/>
      <c r="D5" s="744"/>
      <c r="E5" s="744"/>
      <c r="F5" s="744"/>
      <c r="G5" s="744"/>
      <c r="H5" s="744"/>
      <c r="I5" s="744"/>
      <c r="J5" s="744"/>
      <c r="K5" s="744"/>
      <c r="L5" s="744"/>
      <c r="M5" s="744"/>
      <c r="N5" s="744"/>
      <c r="O5" s="744"/>
      <c r="P5" s="744"/>
      <c r="Q5" s="744"/>
      <c r="R5" s="744"/>
      <c r="S5" s="744"/>
      <c r="T5" s="82"/>
      <c r="U5" s="745" t="s">
        <v>239</v>
      </c>
      <c r="V5" s="746"/>
    </row>
    <row r="6" spans="1:24" ht="15">
      <c r="K6" s="81"/>
      <c r="L6" s="81"/>
      <c r="M6" s="81"/>
      <c r="N6" s="81"/>
      <c r="O6" s="81"/>
      <c r="P6" s="81"/>
      <c r="Q6" s="81"/>
      <c r="R6" s="81"/>
    </row>
    <row r="7" spans="1:24">
      <c r="A7" s="747" t="s">
        <v>886</v>
      </c>
      <c r="B7" s="747"/>
      <c r="O7" s="748" t="s">
        <v>1131</v>
      </c>
      <c r="P7" s="748"/>
      <c r="Q7" s="748"/>
      <c r="R7" s="748"/>
      <c r="S7" s="748"/>
      <c r="T7" s="748"/>
      <c r="U7" s="748"/>
      <c r="V7" s="748"/>
    </row>
    <row r="8" spans="1:24" ht="35.25" customHeight="1">
      <c r="A8" s="733" t="s">
        <v>2</v>
      </c>
      <c r="B8" s="733" t="s">
        <v>138</v>
      </c>
      <c r="C8" s="732" t="s">
        <v>139</v>
      </c>
      <c r="D8" s="732"/>
      <c r="E8" s="732"/>
      <c r="F8" s="732" t="s">
        <v>140</v>
      </c>
      <c r="G8" s="733" t="s">
        <v>168</v>
      </c>
      <c r="H8" s="733"/>
      <c r="I8" s="733"/>
      <c r="J8" s="733"/>
      <c r="K8" s="733"/>
      <c r="L8" s="733"/>
      <c r="M8" s="733"/>
      <c r="N8" s="733"/>
      <c r="O8" s="733" t="s">
        <v>169</v>
      </c>
      <c r="P8" s="733"/>
      <c r="Q8" s="733"/>
      <c r="R8" s="733"/>
      <c r="S8" s="733"/>
      <c r="T8" s="733"/>
      <c r="U8" s="733"/>
      <c r="V8" s="733"/>
    </row>
    <row r="9" spans="1:24" ht="15">
      <c r="A9" s="733"/>
      <c r="B9" s="733"/>
      <c r="C9" s="732" t="s">
        <v>240</v>
      </c>
      <c r="D9" s="732" t="s">
        <v>37</v>
      </c>
      <c r="E9" s="732" t="s">
        <v>38</v>
      </c>
      <c r="F9" s="732"/>
      <c r="G9" s="733" t="s">
        <v>170</v>
      </c>
      <c r="H9" s="733"/>
      <c r="I9" s="733"/>
      <c r="J9" s="733"/>
      <c r="K9" s="733" t="s">
        <v>155</v>
      </c>
      <c r="L9" s="733"/>
      <c r="M9" s="733"/>
      <c r="N9" s="733"/>
      <c r="O9" s="733" t="s">
        <v>141</v>
      </c>
      <c r="P9" s="733"/>
      <c r="Q9" s="733"/>
      <c r="R9" s="733"/>
      <c r="S9" s="733" t="s">
        <v>154</v>
      </c>
      <c r="T9" s="733"/>
      <c r="U9" s="733"/>
      <c r="V9" s="733"/>
    </row>
    <row r="10" spans="1:24">
      <c r="A10" s="733"/>
      <c r="B10" s="733"/>
      <c r="C10" s="732"/>
      <c r="D10" s="732"/>
      <c r="E10" s="732"/>
      <c r="F10" s="732"/>
      <c r="G10" s="752" t="s">
        <v>142</v>
      </c>
      <c r="H10" s="753"/>
      <c r="I10" s="754"/>
      <c r="J10" s="734" t="s">
        <v>143</v>
      </c>
      <c r="K10" s="737" t="s">
        <v>142</v>
      </c>
      <c r="L10" s="738"/>
      <c r="M10" s="739"/>
      <c r="N10" s="734" t="s">
        <v>143</v>
      </c>
      <c r="O10" s="737" t="s">
        <v>142</v>
      </c>
      <c r="P10" s="738"/>
      <c r="Q10" s="739"/>
      <c r="R10" s="734" t="s">
        <v>143</v>
      </c>
      <c r="S10" s="737" t="s">
        <v>142</v>
      </c>
      <c r="T10" s="738"/>
      <c r="U10" s="739"/>
      <c r="V10" s="734" t="s">
        <v>143</v>
      </c>
    </row>
    <row r="11" spans="1:24" ht="15" customHeight="1">
      <c r="A11" s="733"/>
      <c r="B11" s="733"/>
      <c r="C11" s="732"/>
      <c r="D11" s="732"/>
      <c r="E11" s="732"/>
      <c r="F11" s="732"/>
      <c r="G11" s="755"/>
      <c r="H11" s="756"/>
      <c r="I11" s="757"/>
      <c r="J11" s="735"/>
      <c r="K11" s="740"/>
      <c r="L11" s="741"/>
      <c r="M11" s="742"/>
      <c r="N11" s="735"/>
      <c r="O11" s="740"/>
      <c r="P11" s="741"/>
      <c r="Q11" s="742"/>
      <c r="R11" s="735"/>
      <c r="S11" s="740"/>
      <c r="T11" s="741"/>
      <c r="U11" s="742"/>
      <c r="V11" s="735"/>
    </row>
    <row r="12" spans="1:24" ht="15">
      <c r="A12" s="733"/>
      <c r="B12" s="733"/>
      <c r="C12" s="732"/>
      <c r="D12" s="732"/>
      <c r="E12" s="732"/>
      <c r="F12" s="732"/>
      <c r="G12" s="182" t="s">
        <v>240</v>
      </c>
      <c r="H12" s="182" t="s">
        <v>37</v>
      </c>
      <c r="I12" s="183" t="s">
        <v>38</v>
      </c>
      <c r="J12" s="736"/>
      <c r="K12" s="181" t="s">
        <v>240</v>
      </c>
      <c r="L12" s="181" t="s">
        <v>37</v>
      </c>
      <c r="M12" s="181" t="s">
        <v>38</v>
      </c>
      <c r="N12" s="736"/>
      <c r="O12" s="181" t="s">
        <v>240</v>
      </c>
      <c r="P12" s="181" t="s">
        <v>37</v>
      </c>
      <c r="Q12" s="181" t="s">
        <v>38</v>
      </c>
      <c r="R12" s="736"/>
      <c r="S12" s="181" t="s">
        <v>240</v>
      </c>
      <c r="T12" s="181" t="s">
        <v>37</v>
      </c>
      <c r="U12" s="181" t="s">
        <v>38</v>
      </c>
      <c r="V12" s="736"/>
    </row>
    <row r="13" spans="1:24" ht="15">
      <c r="A13" s="181">
        <v>1</v>
      </c>
      <c r="B13" s="181">
        <v>2</v>
      </c>
      <c r="C13" s="181">
        <v>3</v>
      </c>
      <c r="D13" s="181">
        <v>4</v>
      </c>
      <c r="E13" s="181">
        <v>5</v>
      </c>
      <c r="F13" s="181">
        <v>6</v>
      </c>
      <c r="G13" s="181">
        <v>7</v>
      </c>
      <c r="H13" s="181">
        <v>8</v>
      </c>
      <c r="I13" s="181">
        <v>9</v>
      </c>
      <c r="J13" s="181">
        <v>10</v>
      </c>
      <c r="K13" s="181">
        <v>11</v>
      </c>
      <c r="L13" s="181">
        <v>12</v>
      </c>
      <c r="M13" s="181">
        <v>13</v>
      </c>
      <c r="N13" s="181">
        <v>14</v>
      </c>
      <c r="O13" s="181">
        <v>15</v>
      </c>
      <c r="P13" s="181">
        <v>16</v>
      </c>
      <c r="Q13" s="181">
        <v>17</v>
      </c>
      <c r="R13" s="181">
        <v>18</v>
      </c>
      <c r="S13" s="181">
        <v>19</v>
      </c>
      <c r="T13" s="181">
        <v>20</v>
      </c>
      <c r="U13" s="181">
        <v>21</v>
      </c>
      <c r="V13" s="181">
        <v>22</v>
      </c>
    </row>
    <row r="14" spans="1:24" ht="15">
      <c r="A14" s="749" t="s">
        <v>200</v>
      </c>
      <c r="B14" s="750"/>
      <c r="C14" s="181"/>
      <c r="D14" s="181"/>
      <c r="E14" s="181"/>
      <c r="F14" s="181"/>
      <c r="G14" s="181"/>
      <c r="H14" s="181"/>
      <c r="I14" s="181"/>
      <c r="J14" s="181"/>
      <c r="K14" s="181"/>
      <c r="L14" s="181"/>
      <c r="M14" s="181"/>
      <c r="N14" s="181"/>
      <c r="O14" s="181"/>
      <c r="P14" s="181"/>
      <c r="Q14" s="181"/>
      <c r="R14" s="181"/>
      <c r="S14" s="181"/>
      <c r="T14" s="181"/>
      <c r="U14" s="181"/>
      <c r="V14" s="181"/>
    </row>
    <row r="15" spans="1:24" ht="15">
      <c r="A15" s="181">
        <v>1</v>
      </c>
      <c r="B15" s="184" t="s">
        <v>199</v>
      </c>
      <c r="C15" s="185">
        <v>21927.547200000001</v>
      </c>
      <c r="D15" s="185">
        <v>5341.3256000000001</v>
      </c>
      <c r="E15" s="185">
        <v>843.36720000000059</v>
      </c>
      <c r="F15" s="185" t="s">
        <v>965</v>
      </c>
      <c r="G15" s="409">
        <v>21927.547200000001</v>
      </c>
      <c r="H15" s="409">
        <v>5341.3256000000001</v>
      </c>
      <c r="I15" s="409">
        <v>843.36720000000059</v>
      </c>
      <c r="J15" s="185" t="s">
        <v>966</v>
      </c>
      <c r="K15" s="409">
        <v>21927.547200000001</v>
      </c>
      <c r="L15" s="409">
        <v>5341.3256000000001</v>
      </c>
      <c r="M15" s="409">
        <v>843.36720000000059</v>
      </c>
      <c r="N15" s="185"/>
      <c r="O15" s="185"/>
      <c r="P15" s="185"/>
      <c r="Q15" s="185"/>
      <c r="R15" s="185"/>
      <c r="S15" s="411">
        <v>21927.547200000001</v>
      </c>
      <c r="T15" s="411">
        <v>5341.3256000000001</v>
      </c>
      <c r="U15" s="409">
        <v>843.36720000000059</v>
      </c>
      <c r="V15" s="411" t="s">
        <v>967</v>
      </c>
    </row>
    <row r="16" spans="1:24" ht="15">
      <c r="A16" s="181">
        <v>2</v>
      </c>
      <c r="B16" s="184" t="s">
        <v>144</v>
      </c>
      <c r="C16" s="185">
        <v>27840.321600000003</v>
      </c>
      <c r="D16" s="185">
        <v>6781.6168000000007</v>
      </c>
      <c r="E16" s="185">
        <v>1070.7815999999975</v>
      </c>
      <c r="F16" s="185" t="s">
        <v>968</v>
      </c>
      <c r="G16" s="409">
        <v>27840.321600000003</v>
      </c>
      <c r="H16" s="409">
        <v>6781.6168000000007</v>
      </c>
      <c r="I16" s="409">
        <v>1070.7815999999975</v>
      </c>
      <c r="J16" s="185" t="s">
        <v>969</v>
      </c>
      <c r="K16" s="410">
        <v>27840.321600000003</v>
      </c>
      <c r="L16" s="410">
        <v>6781.6168000000007</v>
      </c>
      <c r="M16" s="410">
        <v>1070.7815999999975</v>
      </c>
      <c r="N16" s="185"/>
      <c r="O16" s="185"/>
      <c r="P16" s="185"/>
      <c r="Q16" s="185"/>
      <c r="R16" s="185"/>
      <c r="S16" s="411">
        <v>27840.321600000003</v>
      </c>
      <c r="T16" s="411">
        <v>6781.6168000000007</v>
      </c>
      <c r="U16" s="409">
        <v>1070.7815999999975</v>
      </c>
      <c r="V16" s="411" t="s">
        <v>970</v>
      </c>
    </row>
    <row r="17" spans="1:22" ht="15">
      <c r="A17" s="181">
        <v>3</v>
      </c>
      <c r="B17" s="184" t="s">
        <v>145</v>
      </c>
      <c r="C17" s="185">
        <v>35482.652399999999</v>
      </c>
      <c r="D17" s="185">
        <v>8643.2101999999995</v>
      </c>
      <c r="E17" s="185">
        <v>1364.7174000000032</v>
      </c>
      <c r="F17" s="185" t="s">
        <v>971</v>
      </c>
      <c r="G17" s="411">
        <v>35482.652399999999</v>
      </c>
      <c r="H17" s="411">
        <v>8643.2101999999995</v>
      </c>
      <c r="I17" s="409">
        <v>1364.7174000000032</v>
      </c>
      <c r="J17" s="185" t="s">
        <v>972</v>
      </c>
      <c r="K17" s="409">
        <v>35482.652399999999</v>
      </c>
      <c r="L17" s="409">
        <v>8643.2101999999995</v>
      </c>
      <c r="M17" s="409">
        <v>1364.7174000000032</v>
      </c>
      <c r="N17" s="185"/>
      <c r="O17" s="185"/>
      <c r="P17" s="185"/>
      <c r="Q17" s="185"/>
      <c r="R17" s="185"/>
      <c r="S17" s="409">
        <v>35482.652399999999</v>
      </c>
      <c r="T17" s="409">
        <v>8643.2101999999995</v>
      </c>
      <c r="U17" s="409">
        <v>1364.7174000000032</v>
      </c>
      <c r="V17" s="411" t="s">
        <v>973</v>
      </c>
    </row>
    <row r="18" spans="1:22" ht="15">
      <c r="A18" s="749" t="s">
        <v>201</v>
      </c>
      <c r="B18" s="750"/>
      <c r="C18" s="185"/>
      <c r="D18" s="185"/>
      <c r="E18" s="185"/>
      <c r="F18" s="185"/>
      <c r="G18" s="185"/>
      <c r="H18" s="185"/>
      <c r="I18" s="185"/>
      <c r="J18" s="185"/>
      <c r="K18" s="185"/>
      <c r="L18" s="185"/>
      <c r="M18" s="185"/>
      <c r="N18" s="185"/>
      <c r="O18" s="185"/>
      <c r="P18" s="185"/>
      <c r="Q18" s="185"/>
      <c r="R18" s="185"/>
      <c r="S18" s="185"/>
      <c r="T18" s="185"/>
      <c r="U18" s="185"/>
      <c r="V18" s="185"/>
    </row>
    <row r="19" spans="1:22" ht="15">
      <c r="A19" s="181">
        <v>4</v>
      </c>
      <c r="B19" s="184" t="s">
        <v>190</v>
      </c>
      <c r="C19" s="185"/>
      <c r="D19" s="185"/>
      <c r="E19" s="185"/>
      <c r="F19" s="185"/>
      <c r="G19" s="185"/>
      <c r="H19" s="185"/>
      <c r="I19" s="185"/>
      <c r="J19" s="185"/>
      <c r="K19" s="185"/>
      <c r="L19" s="185"/>
      <c r="M19" s="185"/>
      <c r="N19" s="185"/>
      <c r="O19" s="185"/>
      <c r="P19" s="185"/>
      <c r="Q19" s="185"/>
      <c r="R19" s="185"/>
      <c r="S19" s="185"/>
      <c r="T19" s="185"/>
      <c r="U19" s="185"/>
      <c r="V19" s="185"/>
    </row>
    <row r="20" spans="1:22" ht="15">
      <c r="A20" s="181">
        <v>5</v>
      </c>
      <c r="B20" s="184" t="s">
        <v>123</v>
      </c>
      <c r="C20" s="185"/>
      <c r="D20" s="185"/>
      <c r="E20" s="185"/>
      <c r="F20" s="185"/>
      <c r="G20" s="185"/>
      <c r="H20" s="185"/>
      <c r="I20" s="185"/>
      <c r="J20" s="185"/>
      <c r="K20" s="185"/>
      <c r="L20" s="185"/>
      <c r="M20" s="185"/>
      <c r="N20" s="185"/>
      <c r="O20" s="185"/>
      <c r="P20" s="185"/>
      <c r="Q20" s="185"/>
      <c r="R20" s="185"/>
      <c r="S20" s="185"/>
      <c r="T20" s="185"/>
      <c r="U20" s="185"/>
      <c r="V20" s="185"/>
    </row>
    <row r="21" spans="1:22" ht="28.5">
      <c r="A21" s="305">
        <v>6</v>
      </c>
      <c r="B21" s="184" t="s">
        <v>838</v>
      </c>
      <c r="C21" s="185"/>
      <c r="D21" s="185"/>
      <c r="E21" s="185"/>
      <c r="F21" s="185"/>
      <c r="G21" s="185"/>
      <c r="H21" s="185"/>
      <c r="I21" s="185"/>
      <c r="J21" s="185"/>
      <c r="K21" s="185"/>
      <c r="L21" s="185"/>
      <c r="M21" s="185"/>
      <c r="N21" s="185"/>
      <c r="O21" s="185"/>
      <c r="P21" s="185"/>
      <c r="Q21" s="185"/>
      <c r="R21" s="185"/>
      <c r="S21" s="185"/>
      <c r="T21" s="185"/>
      <c r="U21" s="185"/>
      <c r="V21" s="185"/>
    </row>
    <row r="24" spans="1:22" ht="14.25">
      <c r="A24" s="751" t="s">
        <v>156</v>
      </c>
      <c r="B24" s="751"/>
      <c r="C24" s="751"/>
      <c r="D24" s="751"/>
      <c r="E24" s="751"/>
      <c r="F24" s="751"/>
      <c r="G24" s="751"/>
      <c r="H24" s="751"/>
      <c r="I24" s="751"/>
      <c r="J24" s="751"/>
      <c r="K24" s="751"/>
      <c r="L24" s="751"/>
      <c r="M24" s="751"/>
      <c r="N24" s="751"/>
      <c r="O24" s="751"/>
      <c r="P24" s="751"/>
      <c r="Q24" s="751"/>
      <c r="R24" s="751"/>
      <c r="S24" s="751"/>
      <c r="T24" s="751"/>
      <c r="U24" s="751"/>
      <c r="V24" s="751"/>
    </row>
    <row r="25" spans="1:22" ht="14.25">
      <c r="A25" s="186"/>
      <c r="B25" s="186"/>
      <c r="C25" s="186"/>
      <c r="D25" s="186"/>
      <c r="E25" s="186"/>
      <c r="F25" s="186"/>
      <c r="G25" s="186"/>
      <c r="H25" s="186"/>
      <c r="I25" s="186"/>
      <c r="J25" s="186"/>
      <c r="K25" s="186"/>
      <c r="L25" s="186"/>
      <c r="M25" s="186"/>
      <c r="N25" s="186"/>
      <c r="O25" s="186"/>
      <c r="P25" s="186"/>
      <c r="Q25" s="186"/>
      <c r="R25" s="186"/>
      <c r="S25" s="186"/>
      <c r="T25" s="186"/>
      <c r="U25" s="186"/>
      <c r="V25" s="186"/>
    </row>
    <row r="27" spans="1:22">
      <c r="O27" s="719" t="s">
        <v>885</v>
      </c>
      <c r="P27" s="719"/>
      <c r="Q27" s="719"/>
      <c r="R27" s="719"/>
      <c r="S27" s="719"/>
    </row>
    <row r="28" spans="1:22">
      <c r="O28" s="719"/>
      <c r="P28" s="719"/>
      <c r="Q28" s="719"/>
      <c r="R28" s="719"/>
      <c r="S28" s="719"/>
    </row>
    <row r="29" spans="1:22">
      <c r="O29" s="719"/>
      <c r="P29" s="719"/>
      <c r="Q29" s="719"/>
      <c r="R29" s="719"/>
      <c r="S29" s="719"/>
    </row>
    <row r="30" spans="1:22">
      <c r="O30" s="719"/>
      <c r="P30" s="719"/>
      <c r="Q30" s="719"/>
      <c r="R30" s="719"/>
      <c r="S30" s="719"/>
    </row>
  </sheetData>
  <mergeCells count="30">
    <mergeCell ref="O27:S30"/>
    <mergeCell ref="A14:B14"/>
    <mergeCell ref="A18:B18"/>
    <mergeCell ref="A24:V24"/>
    <mergeCell ref="O8:V8"/>
    <mergeCell ref="A8:A12"/>
    <mergeCell ref="B8:B12"/>
    <mergeCell ref="C8:E8"/>
    <mergeCell ref="F8:F12"/>
    <mergeCell ref="G8:N8"/>
    <mergeCell ref="G10:I11"/>
    <mergeCell ref="J10:J12"/>
    <mergeCell ref="K10:M11"/>
    <mergeCell ref="N10:N12"/>
    <mergeCell ref="C9:C12"/>
    <mergeCell ref="D9:D12"/>
    <mergeCell ref="E9:E12"/>
    <mergeCell ref="G9:J9"/>
    <mergeCell ref="V10:V12"/>
    <mergeCell ref="S10:U11"/>
    <mergeCell ref="C3:N3"/>
    <mergeCell ref="B5:S5"/>
    <mergeCell ref="U5:V5"/>
    <mergeCell ref="A7:B7"/>
    <mergeCell ref="O7:V7"/>
    <mergeCell ref="K9:N9"/>
    <mergeCell ref="O9:R9"/>
    <mergeCell ref="S9:V9"/>
    <mergeCell ref="R10:R12"/>
    <mergeCell ref="O10:Q11"/>
  </mergeCells>
  <printOptions horizontalCentered="1"/>
  <pageMargins left="0.70866141732283472" right="0.70866141732283472" top="0.23622047244094491" bottom="0" header="0.31496062992125984" footer="0.31496062992125984"/>
  <pageSetup paperSize="9" scale="59"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dimension ref="A1:O95"/>
  <sheetViews>
    <sheetView topLeftCell="A31" zoomScale="85" zoomScaleNormal="85" workbookViewId="0">
      <selection activeCell="B56" sqref="B56"/>
    </sheetView>
  </sheetViews>
  <sheetFormatPr defaultColWidth="12.5703125" defaultRowHeight="15" customHeight="1"/>
  <cols>
    <col min="1" max="1" width="7.140625" style="624" customWidth="1"/>
    <col min="2" max="2" width="23.140625" style="624" customWidth="1"/>
    <col min="3" max="3" width="17.28515625" style="624" customWidth="1"/>
    <col min="4" max="5" width="12.28515625" style="624" customWidth="1"/>
    <col min="6" max="6" width="11.140625" style="624" customWidth="1"/>
    <col min="7" max="7" width="13.28515625" style="624" customWidth="1"/>
    <col min="8" max="8" width="13.85546875" style="624" customWidth="1"/>
    <col min="9" max="9" width="15" style="624" customWidth="1"/>
    <col min="10" max="10" width="14.7109375" style="624" customWidth="1"/>
    <col min="11" max="11" width="11.7109375" style="624" customWidth="1"/>
    <col min="12" max="12" width="15.5703125" style="624" customWidth="1"/>
    <col min="13" max="13" width="14.5703125" style="624" customWidth="1"/>
    <col min="14" max="14" width="11.7109375" style="624" customWidth="1"/>
    <col min="15" max="15" width="17.85546875" style="624" customWidth="1"/>
    <col min="16" max="16384" width="12.5703125" style="624"/>
  </cols>
  <sheetData>
    <row r="1" spans="1:15" ht="12.75" customHeight="1">
      <c r="A1" s="621"/>
      <c r="B1" s="621"/>
      <c r="C1" s="621"/>
      <c r="D1" s="621"/>
      <c r="E1" s="621"/>
      <c r="F1" s="621"/>
      <c r="G1" s="622"/>
      <c r="H1" s="622"/>
      <c r="I1" s="622"/>
      <c r="J1" s="622"/>
      <c r="K1" s="622"/>
      <c r="L1" s="622"/>
      <c r="M1" s="623" t="s">
        <v>1137</v>
      </c>
      <c r="N1" s="623"/>
      <c r="O1" s="622"/>
    </row>
    <row r="2" spans="1:15" ht="19.149999999999999" customHeight="1">
      <c r="A2" s="982" t="s">
        <v>0</v>
      </c>
      <c r="B2" s="983"/>
      <c r="C2" s="983"/>
      <c r="D2" s="983"/>
      <c r="E2" s="983"/>
      <c r="F2" s="983"/>
      <c r="G2" s="983"/>
      <c r="H2" s="983"/>
      <c r="I2" s="983"/>
      <c r="J2" s="983"/>
      <c r="K2" s="983"/>
      <c r="L2" s="983"/>
      <c r="M2" s="983"/>
      <c r="N2" s="983"/>
      <c r="O2" s="983"/>
    </row>
    <row r="3" spans="1:15" ht="24.95" customHeight="1">
      <c r="A3" s="984" t="s">
        <v>734</v>
      </c>
      <c r="B3" s="983"/>
      <c r="C3" s="983"/>
      <c r="D3" s="983"/>
      <c r="E3" s="983"/>
      <c r="F3" s="983"/>
      <c r="G3" s="983"/>
      <c r="H3" s="983"/>
      <c r="I3" s="983"/>
      <c r="J3" s="983"/>
      <c r="K3" s="983"/>
      <c r="L3" s="983"/>
      <c r="M3" s="983"/>
      <c r="N3" s="983"/>
      <c r="O3" s="983"/>
    </row>
    <row r="4" spans="1:15" ht="36" customHeight="1">
      <c r="A4" s="985" t="s">
        <v>1138</v>
      </c>
      <c r="B4" s="986"/>
      <c r="C4" s="986"/>
      <c r="D4" s="986"/>
      <c r="E4" s="986"/>
      <c r="F4" s="986"/>
      <c r="G4" s="986"/>
      <c r="H4" s="986"/>
      <c r="I4" s="986"/>
      <c r="J4" s="986"/>
      <c r="K4" s="986"/>
      <c r="L4" s="986"/>
      <c r="M4" s="986"/>
      <c r="N4" s="986"/>
      <c r="O4" s="986"/>
    </row>
    <row r="5" spans="1:15" ht="27.4" customHeight="1">
      <c r="A5" s="987" t="s">
        <v>1153</v>
      </c>
      <c r="B5" s="986"/>
      <c r="C5" s="650"/>
      <c r="D5" s="46"/>
      <c r="E5" s="46"/>
      <c r="F5" s="46"/>
      <c r="G5" s="46"/>
      <c r="H5" s="46"/>
      <c r="I5" s="46"/>
      <c r="J5" s="46"/>
      <c r="K5" s="46"/>
      <c r="L5" s="46"/>
      <c r="M5" s="46"/>
      <c r="N5" s="46"/>
      <c r="O5" s="46"/>
    </row>
    <row r="6" spans="1:15" ht="47.25" customHeight="1">
      <c r="A6" s="980" t="s">
        <v>1139</v>
      </c>
      <c r="B6" s="980" t="s">
        <v>1140</v>
      </c>
      <c r="C6" s="980" t="s">
        <v>1141</v>
      </c>
      <c r="D6" s="980" t="s">
        <v>1142</v>
      </c>
      <c r="E6" s="980" t="s">
        <v>14</v>
      </c>
      <c r="F6" s="980" t="s">
        <v>1143</v>
      </c>
      <c r="G6" s="980" t="s">
        <v>1144</v>
      </c>
      <c r="H6" s="980" t="s">
        <v>1145</v>
      </c>
      <c r="I6" s="980" t="s">
        <v>1146</v>
      </c>
      <c r="J6" s="981"/>
      <c r="K6" s="981"/>
      <c r="L6" s="980" t="s">
        <v>1147</v>
      </c>
      <c r="M6" s="981"/>
      <c r="N6" s="981"/>
      <c r="O6" s="980" t="s">
        <v>1148</v>
      </c>
    </row>
    <row r="7" spans="1:15" ht="54.75" customHeight="1">
      <c r="A7" s="981"/>
      <c r="B7" s="981"/>
      <c r="C7" s="981"/>
      <c r="D7" s="981"/>
      <c r="E7" s="981"/>
      <c r="F7" s="981"/>
      <c r="G7" s="981"/>
      <c r="H7" s="981"/>
      <c r="I7" s="651" t="s">
        <v>1149</v>
      </c>
      <c r="J7" s="651" t="s">
        <v>1150</v>
      </c>
      <c r="K7" s="651" t="s">
        <v>14</v>
      </c>
      <c r="L7" s="651" t="s">
        <v>1151</v>
      </c>
      <c r="M7" s="651" t="s">
        <v>1152</v>
      </c>
      <c r="N7" s="651" t="s">
        <v>14</v>
      </c>
      <c r="O7" s="981"/>
    </row>
    <row r="8" spans="1:15" ht="20.25" customHeight="1">
      <c r="A8" s="49">
        <v>1</v>
      </c>
      <c r="B8" s="652" t="s">
        <v>890</v>
      </c>
      <c r="C8" s="48">
        <v>279986</v>
      </c>
      <c r="D8" s="48">
        <v>145445</v>
      </c>
      <c r="E8" s="48">
        <f>SUM(C8:D8)</f>
        <v>425431</v>
      </c>
      <c r="F8" s="48">
        <v>21</v>
      </c>
      <c r="G8" s="653">
        <f>((C8*0.0001*21)+(D8*0.00015*21))</f>
        <v>1046.1223500000001</v>
      </c>
      <c r="H8" s="653">
        <f>G8*3000/100000</f>
        <v>31.383670500000004</v>
      </c>
      <c r="I8" s="653">
        <f>C8*21*2.98/100000</f>
        <v>175.21523879999998</v>
      </c>
      <c r="J8" s="653">
        <f>C8*1.99*21/100000</f>
        <v>117.0061494</v>
      </c>
      <c r="K8" s="653">
        <f>SUM(I8:J8)</f>
        <v>292.22138819999998</v>
      </c>
      <c r="L8" s="653">
        <f>D8*4.47*21/100000</f>
        <v>136.52922149999998</v>
      </c>
      <c r="M8" s="653">
        <f>D8*2.98*21/100000</f>
        <v>91.019480999999999</v>
      </c>
      <c r="N8" s="653">
        <f>SUM(L8:M8)</f>
        <v>227.54870249999999</v>
      </c>
      <c r="O8" s="654">
        <f>G8*1500/100000</f>
        <v>15.691835250000002</v>
      </c>
    </row>
    <row r="9" spans="1:15" ht="20.25" customHeight="1">
      <c r="A9" s="49">
        <v>2</v>
      </c>
      <c r="B9" s="652" t="s">
        <v>891</v>
      </c>
      <c r="C9" s="48">
        <v>178083</v>
      </c>
      <c r="D9" s="48">
        <v>100421</v>
      </c>
      <c r="E9" s="48">
        <f t="shared" ref="E9:E46" si="0">SUM(C9:D9)</f>
        <v>278504</v>
      </c>
      <c r="F9" s="48">
        <v>21</v>
      </c>
      <c r="G9" s="653">
        <f t="shared" ref="G9:G46" si="1">((C9*0.0001*21)+(D9*0.00015*21))</f>
        <v>690.30044999999996</v>
      </c>
      <c r="H9" s="653">
        <f t="shared" ref="H9:H46" si="2">G9*3000/100000</f>
        <v>20.709013499999998</v>
      </c>
      <c r="I9" s="653">
        <f t="shared" ref="I9:I46" si="3">C9*21*2.98/100000</f>
        <v>111.4443414</v>
      </c>
      <c r="J9" s="653">
        <f t="shared" ref="J9:J46" si="4">C9*1.99*21/100000</f>
        <v>74.420885699999999</v>
      </c>
      <c r="K9" s="653">
        <f t="shared" ref="K9:K46" si="5">SUM(I9:J9)</f>
        <v>185.8652271</v>
      </c>
      <c r="L9" s="653">
        <f t="shared" ref="L9:L46" si="6">D9*4.47*21/100000</f>
        <v>94.2651927</v>
      </c>
      <c r="M9" s="653">
        <f t="shared" ref="M9:M46" si="7">D9*2.98*21/100000</f>
        <v>62.843461800000007</v>
      </c>
      <c r="N9" s="653">
        <f t="shared" ref="N9:N46" si="8">SUM(L9:M9)</f>
        <v>157.1086545</v>
      </c>
      <c r="O9" s="654">
        <f t="shared" ref="O9:O46" si="9">G9*1500/100000</f>
        <v>10.354506749999999</v>
      </c>
    </row>
    <row r="10" spans="1:15" ht="20.25" customHeight="1">
      <c r="A10" s="49">
        <v>3</v>
      </c>
      <c r="B10" s="652" t="s">
        <v>892</v>
      </c>
      <c r="C10" s="48">
        <v>160290</v>
      </c>
      <c r="D10" s="48">
        <v>91561</v>
      </c>
      <c r="E10" s="48">
        <f t="shared" si="0"/>
        <v>251851</v>
      </c>
      <c r="F10" s="48">
        <v>21</v>
      </c>
      <c r="G10" s="653">
        <f t="shared" si="1"/>
        <v>625.02614999999992</v>
      </c>
      <c r="H10" s="653">
        <f t="shared" si="2"/>
        <v>18.750784499999998</v>
      </c>
      <c r="I10" s="653">
        <f t="shared" si="3"/>
        <v>100.30948199999999</v>
      </c>
      <c r="J10" s="653">
        <f t="shared" si="4"/>
        <v>66.985191</v>
      </c>
      <c r="K10" s="653">
        <f t="shared" si="5"/>
        <v>167.29467299999999</v>
      </c>
      <c r="L10" s="653">
        <f t="shared" si="6"/>
        <v>85.948310700000008</v>
      </c>
      <c r="M10" s="653">
        <f t="shared" si="7"/>
        <v>57.298873799999988</v>
      </c>
      <c r="N10" s="653">
        <f t="shared" si="8"/>
        <v>143.2471845</v>
      </c>
      <c r="O10" s="654">
        <f t="shared" si="9"/>
        <v>9.3753922499999991</v>
      </c>
    </row>
    <row r="11" spans="1:15" ht="20.25" customHeight="1">
      <c r="A11" s="49">
        <v>4</v>
      </c>
      <c r="B11" s="652" t="s">
        <v>893</v>
      </c>
      <c r="C11" s="48">
        <v>110701</v>
      </c>
      <c r="D11" s="48">
        <v>67186</v>
      </c>
      <c r="E11" s="48">
        <f t="shared" si="0"/>
        <v>177887</v>
      </c>
      <c r="F11" s="48">
        <v>21</v>
      </c>
      <c r="G11" s="653">
        <f t="shared" si="1"/>
        <v>444.108</v>
      </c>
      <c r="H11" s="653">
        <f t="shared" si="2"/>
        <v>13.32324</v>
      </c>
      <c r="I11" s="653">
        <f t="shared" si="3"/>
        <v>69.276685799999996</v>
      </c>
      <c r="J11" s="653">
        <f t="shared" si="4"/>
        <v>46.261947900000003</v>
      </c>
      <c r="K11" s="653">
        <f t="shared" si="5"/>
        <v>115.53863369999999</v>
      </c>
      <c r="L11" s="653">
        <f t="shared" si="6"/>
        <v>63.067498199999996</v>
      </c>
      <c r="M11" s="653">
        <f t="shared" si="7"/>
        <v>42.044998800000002</v>
      </c>
      <c r="N11" s="653">
        <f t="shared" si="8"/>
        <v>105.11249699999999</v>
      </c>
      <c r="O11" s="654">
        <f t="shared" si="9"/>
        <v>6.6616200000000001</v>
      </c>
    </row>
    <row r="12" spans="1:15" ht="20.25" customHeight="1">
      <c r="A12" s="49">
        <v>5</v>
      </c>
      <c r="B12" s="652" t="s">
        <v>894</v>
      </c>
      <c r="C12" s="48">
        <v>184624</v>
      </c>
      <c r="D12" s="48">
        <v>111253</v>
      </c>
      <c r="E12" s="48">
        <f t="shared" si="0"/>
        <v>295877</v>
      </c>
      <c r="F12" s="48">
        <v>21</v>
      </c>
      <c r="G12" s="653">
        <f t="shared" si="1"/>
        <v>738.15734999999995</v>
      </c>
      <c r="H12" s="653">
        <f t="shared" si="2"/>
        <v>22.144720499999998</v>
      </c>
      <c r="I12" s="653">
        <f t="shared" si="3"/>
        <v>115.53769920000001</v>
      </c>
      <c r="J12" s="653">
        <f t="shared" si="4"/>
        <v>77.154369599999995</v>
      </c>
      <c r="K12" s="653">
        <f t="shared" si="5"/>
        <v>192.69206880000002</v>
      </c>
      <c r="L12" s="653">
        <f t="shared" si="6"/>
        <v>104.43319109999999</v>
      </c>
      <c r="M12" s="653">
        <f t="shared" si="7"/>
        <v>69.622127399999997</v>
      </c>
      <c r="N12" s="653">
        <f t="shared" si="8"/>
        <v>174.0553185</v>
      </c>
      <c r="O12" s="654">
        <f t="shared" si="9"/>
        <v>11.072360249999999</v>
      </c>
    </row>
    <row r="13" spans="1:15" ht="20.25" customHeight="1">
      <c r="A13" s="49">
        <v>6</v>
      </c>
      <c r="B13" s="652" t="s">
        <v>895</v>
      </c>
      <c r="C13" s="48">
        <v>112565</v>
      </c>
      <c r="D13" s="48">
        <v>71141</v>
      </c>
      <c r="E13" s="48">
        <f t="shared" si="0"/>
        <v>183706</v>
      </c>
      <c r="F13" s="48">
        <v>21</v>
      </c>
      <c r="G13" s="653">
        <f t="shared" si="1"/>
        <v>460.48064999999997</v>
      </c>
      <c r="H13" s="653">
        <f t="shared" si="2"/>
        <v>13.8144195</v>
      </c>
      <c r="I13" s="653">
        <f t="shared" si="3"/>
        <v>70.443177000000006</v>
      </c>
      <c r="J13" s="653">
        <f t="shared" si="4"/>
        <v>47.040913500000002</v>
      </c>
      <c r="K13" s="653">
        <f t="shared" si="5"/>
        <v>117.48409050000001</v>
      </c>
      <c r="L13" s="653">
        <f t="shared" si="6"/>
        <v>66.780056699999989</v>
      </c>
      <c r="M13" s="653">
        <f t="shared" si="7"/>
        <v>44.520037800000004</v>
      </c>
      <c r="N13" s="653">
        <f t="shared" si="8"/>
        <v>111.3000945</v>
      </c>
      <c r="O13" s="654">
        <f t="shared" si="9"/>
        <v>6.9072097499999998</v>
      </c>
    </row>
    <row r="14" spans="1:15" ht="20.25" customHeight="1">
      <c r="A14" s="49">
        <v>7</v>
      </c>
      <c r="B14" s="652" t="s">
        <v>896</v>
      </c>
      <c r="C14" s="48">
        <v>279421</v>
      </c>
      <c r="D14" s="48">
        <v>135913</v>
      </c>
      <c r="E14" s="48">
        <f t="shared" si="0"/>
        <v>415334</v>
      </c>
      <c r="F14" s="48">
        <v>21</v>
      </c>
      <c r="G14" s="653">
        <f t="shared" si="1"/>
        <v>1014.91005</v>
      </c>
      <c r="H14" s="653">
        <f t="shared" si="2"/>
        <v>30.447301499999998</v>
      </c>
      <c r="I14" s="653">
        <f t="shared" si="3"/>
        <v>174.86166180000001</v>
      </c>
      <c r="J14" s="653">
        <f t="shared" si="4"/>
        <v>116.7700359</v>
      </c>
      <c r="K14" s="653">
        <f t="shared" si="5"/>
        <v>291.63169770000002</v>
      </c>
      <c r="L14" s="653">
        <f t="shared" si="6"/>
        <v>127.5815331</v>
      </c>
      <c r="M14" s="653">
        <f t="shared" si="7"/>
        <v>85.054355399999992</v>
      </c>
      <c r="N14" s="653">
        <f t="shared" si="8"/>
        <v>212.63588849999999</v>
      </c>
      <c r="O14" s="654">
        <f t="shared" si="9"/>
        <v>15.223650749999999</v>
      </c>
    </row>
    <row r="15" spans="1:15" ht="20.25" customHeight="1">
      <c r="A15" s="49">
        <v>8</v>
      </c>
      <c r="B15" s="652" t="s">
        <v>897</v>
      </c>
      <c r="C15" s="48">
        <v>65264</v>
      </c>
      <c r="D15" s="48">
        <v>37093</v>
      </c>
      <c r="E15" s="48">
        <f t="shared" si="0"/>
        <v>102357</v>
      </c>
      <c r="F15" s="48">
        <v>21</v>
      </c>
      <c r="G15" s="653">
        <f t="shared" si="1"/>
        <v>253.89735000000002</v>
      </c>
      <c r="H15" s="653">
        <f t="shared" si="2"/>
        <v>7.6169205000000009</v>
      </c>
      <c r="I15" s="653">
        <f t="shared" si="3"/>
        <v>40.842211200000001</v>
      </c>
      <c r="J15" s="653">
        <f t="shared" si="4"/>
        <v>27.273825600000002</v>
      </c>
      <c r="K15" s="653">
        <f t="shared" si="5"/>
        <v>68.116036800000003</v>
      </c>
      <c r="L15" s="653">
        <f t="shared" si="6"/>
        <v>34.819199099999999</v>
      </c>
      <c r="M15" s="653">
        <f t="shared" si="7"/>
        <v>23.212799399999998</v>
      </c>
      <c r="N15" s="653">
        <f t="shared" si="8"/>
        <v>58.0319985</v>
      </c>
      <c r="O15" s="654">
        <f t="shared" si="9"/>
        <v>3.8084602500000004</v>
      </c>
    </row>
    <row r="16" spans="1:15" ht="20.25" customHeight="1">
      <c r="A16" s="49">
        <v>9</v>
      </c>
      <c r="B16" s="652" t="s">
        <v>898</v>
      </c>
      <c r="C16" s="48">
        <v>45609</v>
      </c>
      <c r="D16" s="48">
        <v>26708</v>
      </c>
      <c r="E16" s="48">
        <f t="shared" si="0"/>
        <v>72317</v>
      </c>
      <c r="F16" s="48">
        <v>21</v>
      </c>
      <c r="G16" s="653">
        <f t="shared" si="1"/>
        <v>179.90910000000002</v>
      </c>
      <c r="H16" s="653">
        <f t="shared" si="2"/>
        <v>5.3972730000000002</v>
      </c>
      <c r="I16" s="653">
        <f t="shared" si="3"/>
        <v>28.542112200000002</v>
      </c>
      <c r="J16" s="653">
        <f t="shared" si="4"/>
        <v>19.060001100000001</v>
      </c>
      <c r="K16" s="653">
        <f t="shared" si="5"/>
        <v>47.602113299999999</v>
      </c>
      <c r="L16" s="653">
        <f t="shared" si="6"/>
        <v>25.070799600000001</v>
      </c>
      <c r="M16" s="653">
        <f t="shared" si="7"/>
        <v>16.713866400000001</v>
      </c>
      <c r="N16" s="653">
        <f t="shared" si="8"/>
        <v>41.784666000000001</v>
      </c>
      <c r="O16" s="654">
        <f t="shared" si="9"/>
        <v>2.6986365000000001</v>
      </c>
    </row>
    <row r="17" spans="1:15" ht="20.25" customHeight="1">
      <c r="A17" s="49">
        <v>10</v>
      </c>
      <c r="B17" s="652" t="s">
        <v>899</v>
      </c>
      <c r="C17" s="48">
        <v>156596</v>
      </c>
      <c r="D17" s="48">
        <v>79640</v>
      </c>
      <c r="E17" s="48">
        <f t="shared" si="0"/>
        <v>236236</v>
      </c>
      <c r="F17" s="48">
        <v>21</v>
      </c>
      <c r="G17" s="653">
        <f t="shared" si="1"/>
        <v>579.71759999999995</v>
      </c>
      <c r="H17" s="653">
        <f t="shared" si="2"/>
        <v>17.391527999999997</v>
      </c>
      <c r="I17" s="653">
        <f t="shared" si="3"/>
        <v>97.997776799999997</v>
      </c>
      <c r="J17" s="653">
        <f t="shared" si="4"/>
        <v>65.441468400000005</v>
      </c>
      <c r="K17" s="653">
        <f t="shared" si="5"/>
        <v>163.43924520000002</v>
      </c>
      <c r="L17" s="653">
        <f t="shared" si="6"/>
        <v>74.758067999999994</v>
      </c>
      <c r="M17" s="653">
        <f t="shared" si="7"/>
        <v>49.838712000000001</v>
      </c>
      <c r="N17" s="653">
        <f t="shared" si="8"/>
        <v>124.59678</v>
      </c>
      <c r="O17" s="654">
        <f t="shared" si="9"/>
        <v>8.6957639999999987</v>
      </c>
    </row>
    <row r="18" spans="1:15" ht="20.25" customHeight="1">
      <c r="A18" s="49">
        <v>11</v>
      </c>
      <c r="B18" s="652" t="s">
        <v>900</v>
      </c>
      <c r="C18" s="48">
        <v>181746</v>
      </c>
      <c r="D18" s="48">
        <v>116369</v>
      </c>
      <c r="E18" s="48">
        <f t="shared" si="0"/>
        <v>298115</v>
      </c>
      <c r="F18" s="48">
        <v>21</v>
      </c>
      <c r="G18" s="653">
        <f t="shared" si="1"/>
        <v>748.22894999999994</v>
      </c>
      <c r="H18" s="653">
        <f t="shared" si="2"/>
        <v>22.446868499999997</v>
      </c>
      <c r="I18" s="653">
        <f t="shared" si="3"/>
        <v>113.7366468</v>
      </c>
      <c r="J18" s="653">
        <f t="shared" si="4"/>
        <v>75.951653399999998</v>
      </c>
      <c r="K18" s="653">
        <f t="shared" si="5"/>
        <v>189.68830020000001</v>
      </c>
      <c r="L18" s="653">
        <f t="shared" si="6"/>
        <v>109.2355803</v>
      </c>
      <c r="M18" s="653">
        <f t="shared" si="7"/>
        <v>72.823720199999997</v>
      </c>
      <c r="N18" s="653">
        <f t="shared" si="8"/>
        <v>182.05930050000001</v>
      </c>
      <c r="O18" s="654">
        <f t="shared" si="9"/>
        <v>11.223434249999999</v>
      </c>
    </row>
    <row r="19" spans="1:15" ht="20.25" customHeight="1">
      <c r="A19" s="49">
        <v>12</v>
      </c>
      <c r="B19" s="652" t="s">
        <v>901</v>
      </c>
      <c r="C19" s="48">
        <v>294438</v>
      </c>
      <c r="D19" s="48">
        <v>175548</v>
      </c>
      <c r="E19" s="48">
        <f t="shared" si="0"/>
        <v>469986</v>
      </c>
      <c r="F19" s="48">
        <v>21</v>
      </c>
      <c r="G19" s="653">
        <f t="shared" si="1"/>
        <v>1171.296</v>
      </c>
      <c r="H19" s="653">
        <f t="shared" si="2"/>
        <v>35.13888</v>
      </c>
      <c r="I19" s="653">
        <f t="shared" si="3"/>
        <v>184.2593004</v>
      </c>
      <c r="J19" s="653">
        <f t="shared" si="4"/>
        <v>123.04564019999999</v>
      </c>
      <c r="K19" s="653">
        <f t="shared" si="5"/>
        <v>307.30494060000001</v>
      </c>
      <c r="L19" s="653">
        <f t="shared" si="6"/>
        <v>164.78690759999998</v>
      </c>
      <c r="M19" s="653">
        <f t="shared" si="7"/>
        <v>109.85793839999999</v>
      </c>
      <c r="N19" s="653">
        <f t="shared" si="8"/>
        <v>274.64484599999997</v>
      </c>
      <c r="O19" s="654">
        <f t="shared" si="9"/>
        <v>17.56944</v>
      </c>
    </row>
    <row r="20" spans="1:15" ht="20.25" customHeight="1">
      <c r="A20" s="49">
        <v>13</v>
      </c>
      <c r="B20" s="652" t="s">
        <v>902</v>
      </c>
      <c r="C20" s="48">
        <v>189614</v>
      </c>
      <c r="D20" s="48">
        <v>117498</v>
      </c>
      <c r="E20" s="48">
        <f t="shared" si="0"/>
        <v>307112</v>
      </c>
      <c r="F20" s="48">
        <v>21</v>
      </c>
      <c r="G20" s="653">
        <f t="shared" si="1"/>
        <v>768.30809999999997</v>
      </c>
      <c r="H20" s="653">
        <f t="shared" si="2"/>
        <v>23.049242999999997</v>
      </c>
      <c r="I20" s="653">
        <f t="shared" si="3"/>
        <v>118.66044119999999</v>
      </c>
      <c r="J20" s="653">
        <f t="shared" si="4"/>
        <v>79.239690600000003</v>
      </c>
      <c r="K20" s="653">
        <f t="shared" si="5"/>
        <v>197.9001318</v>
      </c>
      <c r="L20" s="653">
        <f t="shared" si="6"/>
        <v>110.29537259999998</v>
      </c>
      <c r="M20" s="653">
        <f t="shared" si="7"/>
        <v>73.530248400000005</v>
      </c>
      <c r="N20" s="653">
        <f t="shared" si="8"/>
        <v>183.82562099999998</v>
      </c>
      <c r="O20" s="654">
        <f t="shared" si="9"/>
        <v>11.524621499999999</v>
      </c>
    </row>
    <row r="21" spans="1:15" ht="20.25" customHeight="1">
      <c r="A21" s="49">
        <v>14</v>
      </c>
      <c r="B21" s="652" t="s">
        <v>903</v>
      </c>
      <c r="C21" s="48">
        <v>178307</v>
      </c>
      <c r="D21" s="48">
        <v>93599</v>
      </c>
      <c r="E21" s="48">
        <f t="shared" si="0"/>
        <v>271906</v>
      </c>
      <c r="F21" s="48">
        <v>21</v>
      </c>
      <c r="G21" s="653">
        <f t="shared" si="1"/>
        <v>669.28154999999992</v>
      </c>
      <c r="H21" s="653">
        <f t="shared" si="2"/>
        <v>20.078446499999998</v>
      </c>
      <c r="I21" s="653">
        <f t="shared" si="3"/>
        <v>111.5845206</v>
      </c>
      <c r="J21" s="653">
        <f t="shared" si="4"/>
        <v>74.514495300000007</v>
      </c>
      <c r="K21" s="653">
        <f t="shared" si="5"/>
        <v>186.09901590000001</v>
      </c>
      <c r="L21" s="653">
        <f t="shared" si="6"/>
        <v>87.861381299999991</v>
      </c>
      <c r="M21" s="653">
        <f t="shared" si="7"/>
        <v>58.574254199999999</v>
      </c>
      <c r="N21" s="653">
        <f t="shared" si="8"/>
        <v>146.43563549999999</v>
      </c>
      <c r="O21" s="654">
        <f t="shared" si="9"/>
        <v>10.039223249999999</v>
      </c>
    </row>
    <row r="22" spans="1:15" ht="20.25" customHeight="1">
      <c r="A22" s="49">
        <v>15</v>
      </c>
      <c r="B22" s="652" t="s">
        <v>904</v>
      </c>
      <c r="C22" s="48">
        <v>319685</v>
      </c>
      <c r="D22" s="48">
        <v>183482</v>
      </c>
      <c r="E22" s="48">
        <f t="shared" si="0"/>
        <v>503167</v>
      </c>
      <c r="F22" s="48">
        <v>21</v>
      </c>
      <c r="G22" s="653">
        <f t="shared" si="1"/>
        <v>1249.3068000000001</v>
      </c>
      <c r="H22" s="653">
        <f t="shared" si="2"/>
        <v>37.479204000000003</v>
      </c>
      <c r="I22" s="653">
        <f t="shared" si="3"/>
        <v>200.05887300000001</v>
      </c>
      <c r="J22" s="653">
        <f t="shared" si="4"/>
        <v>133.5963615</v>
      </c>
      <c r="K22" s="653">
        <f t="shared" si="5"/>
        <v>333.65523450000001</v>
      </c>
      <c r="L22" s="653">
        <f t="shared" si="6"/>
        <v>172.23455340000001</v>
      </c>
      <c r="M22" s="653">
        <f t="shared" si="7"/>
        <v>114.82303560000001</v>
      </c>
      <c r="N22" s="653">
        <f t="shared" si="8"/>
        <v>287.05758900000001</v>
      </c>
      <c r="O22" s="654">
        <f t="shared" si="9"/>
        <v>18.739602000000001</v>
      </c>
    </row>
    <row r="23" spans="1:15" ht="20.25" customHeight="1">
      <c r="A23" s="49">
        <v>16</v>
      </c>
      <c r="B23" s="652" t="s">
        <v>905</v>
      </c>
      <c r="C23" s="48">
        <v>275329</v>
      </c>
      <c r="D23" s="48">
        <v>154562</v>
      </c>
      <c r="E23" s="48">
        <f t="shared" si="0"/>
        <v>429891</v>
      </c>
      <c r="F23" s="48">
        <v>21</v>
      </c>
      <c r="G23" s="653">
        <f t="shared" si="1"/>
        <v>1065.0612000000001</v>
      </c>
      <c r="H23" s="653">
        <f t="shared" si="2"/>
        <v>31.951836</v>
      </c>
      <c r="I23" s="653">
        <f t="shared" si="3"/>
        <v>172.3008882</v>
      </c>
      <c r="J23" s="653">
        <f t="shared" si="4"/>
        <v>115.0599891</v>
      </c>
      <c r="K23" s="653">
        <f t="shared" si="5"/>
        <v>287.36087729999997</v>
      </c>
      <c r="L23" s="653">
        <f t="shared" si="6"/>
        <v>145.08734939999999</v>
      </c>
      <c r="M23" s="653">
        <f t="shared" si="7"/>
        <v>96.724899600000015</v>
      </c>
      <c r="N23" s="653">
        <f t="shared" si="8"/>
        <v>241.81224900000001</v>
      </c>
      <c r="O23" s="654">
        <f t="shared" si="9"/>
        <v>15.975918</v>
      </c>
    </row>
    <row r="24" spans="1:15" ht="20.25" customHeight="1">
      <c r="A24" s="49">
        <v>17</v>
      </c>
      <c r="B24" s="652" t="s">
        <v>906</v>
      </c>
      <c r="C24" s="48">
        <v>59768</v>
      </c>
      <c r="D24" s="48">
        <v>35167</v>
      </c>
      <c r="E24" s="48">
        <f t="shared" si="0"/>
        <v>94935</v>
      </c>
      <c r="F24" s="48">
        <v>21</v>
      </c>
      <c r="G24" s="653">
        <f t="shared" si="1"/>
        <v>236.28884999999997</v>
      </c>
      <c r="H24" s="653">
        <f t="shared" si="2"/>
        <v>7.0886654999999994</v>
      </c>
      <c r="I24" s="653">
        <f t="shared" si="3"/>
        <v>37.402814399999997</v>
      </c>
      <c r="J24" s="653">
        <f t="shared" si="4"/>
        <v>24.977047199999998</v>
      </c>
      <c r="K24" s="653">
        <f t="shared" si="5"/>
        <v>62.379861599999998</v>
      </c>
      <c r="L24" s="653">
        <f t="shared" si="6"/>
        <v>33.011262899999998</v>
      </c>
      <c r="M24" s="653">
        <f t="shared" si="7"/>
        <v>22.007508599999998</v>
      </c>
      <c r="N24" s="653">
        <f t="shared" si="8"/>
        <v>55.0187715</v>
      </c>
      <c r="O24" s="654">
        <f t="shared" si="9"/>
        <v>3.5443327499999997</v>
      </c>
    </row>
    <row r="25" spans="1:15" ht="20.25" customHeight="1">
      <c r="A25" s="49">
        <v>18</v>
      </c>
      <c r="B25" s="652" t="s">
        <v>907</v>
      </c>
      <c r="C25" s="48">
        <v>188233</v>
      </c>
      <c r="D25" s="48">
        <v>116046</v>
      </c>
      <c r="E25" s="48">
        <f t="shared" si="0"/>
        <v>304279</v>
      </c>
      <c r="F25" s="48">
        <v>21</v>
      </c>
      <c r="G25" s="653">
        <f t="shared" si="1"/>
        <v>760.8341999999999</v>
      </c>
      <c r="H25" s="653">
        <f t="shared" si="2"/>
        <v>22.825025999999998</v>
      </c>
      <c r="I25" s="653">
        <f t="shared" si="3"/>
        <v>117.7962114</v>
      </c>
      <c r="J25" s="653">
        <f t="shared" si="4"/>
        <v>78.662570699999989</v>
      </c>
      <c r="K25" s="653">
        <f t="shared" si="5"/>
        <v>196.45878210000001</v>
      </c>
      <c r="L25" s="653">
        <f t="shared" si="6"/>
        <v>108.9323802</v>
      </c>
      <c r="M25" s="653">
        <f t="shared" si="7"/>
        <v>72.621586800000003</v>
      </c>
      <c r="N25" s="653">
        <f t="shared" si="8"/>
        <v>181.553967</v>
      </c>
      <c r="O25" s="654">
        <f t="shared" si="9"/>
        <v>11.412512999999999</v>
      </c>
    </row>
    <row r="26" spans="1:15" ht="20.25" customHeight="1">
      <c r="A26" s="49">
        <v>19</v>
      </c>
      <c r="B26" s="652" t="s">
        <v>908</v>
      </c>
      <c r="C26" s="48">
        <v>431728</v>
      </c>
      <c r="D26" s="48">
        <v>225755</v>
      </c>
      <c r="E26" s="48">
        <f t="shared" si="0"/>
        <v>657483</v>
      </c>
      <c r="F26" s="48">
        <v>21</v>
      </c>
      <c r="G26" s="653">
        <f t="shared" si="1"/>
        <v>1617.7570499999999</v>
      </c>
      <c r="H26" s="653">
        <f t="shared" si="2"/>
        <v>48.532711499999998</v>
      </c>
      <c r="I26" s="653">
        <f t="shared" si="3"/>
        <v>270.17538239999999</v>
      </c>
      <c r="J26" s="653">
        <f t="shared" si="4"/>
        <v>180.41913120000001</v>
      </c>
      <c r="K26" s="653">
        <f t="shared" si="5"/>
        <v>450.59451360000003</v>
      </c>
      <c r="L26" s="653">
        <f t="shared" si="6"/>
        <v>211.91621849999999</v>
      </c>
      <c r="M26" s="653">
        <f t="shared" si="7"/>
        <v>141.277479</v>
      </c>
      <c r="N26" s="653">
        <f t="shared" si="8"/>
        <v>353.19369749999998</v>
      </c>
      <c r="O26" s="654">
        <f t="shared" si="9"/>
        <v>24.266355749999999</v>
      </c>
    </row>
    <row r="27" spans="1:15" ht="20.25" customHeight="1">
      <c r="A27" s="49">
        <v>20</v>
      </c>
      <c r="B27" s="652" t="s">
        <v>909</v>
      </c>
      <c r="C27" s="48">
        <v>334964</v>
      </c>
      <c r="D27" s="48">
        <v>148508</v>
      </c>
      <c r="E27" s="48">
        <f t="shared" si="0"/>
        <v>483472</v>
      </c>
      <c r="F27" s="48">
        <v>21</v>
      </c>
      <c r="G27" s="653">
        <f t="shared" si="1"/>
        <v>1171.2246</v>
      </c>
      <c r="H27" s="653">
        <f t="shared" si="2"/>
        <v>35.136738000000001</v>
      </c>
      <c r="I27" s="653">
        <f t="shared" si="3"/>
        <v>209.6204712</v>
      </c>
      <c r="J27" s="653">
        <f t="shared" si="4"/>
        <v>139.9814556</v>
      </c>
      <c r="K27" s="653">
        <f t="shared" si="5"/>
        <v>349.6019268</v>
      </c>
      <c r="L27" s="653">
        <f t="shared" si="6"/>
        <v>139.4044596</v>
      </c>
      <c r="M27" s="653">
        <f t="shared" si="7"/>
        <v>92.936306400000007</v>
      </c>
      <c r="N27" s="653">
        <f t="shared" si="8"/>
        <v>232.340766</v>
      </c>
      <c r="O27" s="654">
        <f t="shared" si="9"/>
        <v>17.568369000000001</v>
      </c>
    </row>
    <row r="28" spans="1:15" ht="20.25" customHeight="1">
      <c r="A28" s="49">
        <v>21</v>
      </c>
      <c r="B28" s="652" t="s">
        <v>910</v>
      </c>
      <c r="C28" s="48">
        <v>284498</v>
      </c>
      <c r="D28" s="48">
        <v>163392</v>
      </c>
      <c r="E28" s="48">
        <f t="shared" si="0"/>
        <v>447890</v>
      </c>
      <c r="F28" s="48">
        <v>21</v>
      </c>
      <c r="G28" s="653">
        <f t="shared" si="1"/>
        <v>1112.1306</v>
      </c>
      <c r="H28" s="653">
        <f t="shared" si="2"/>
        <v>33.363917999999998</v>
      </c>
      <c r="I28" s="653">
        <f t="shared" si="3"/>
        <v>178.03884840000001</v>
      </c>
      <c r="J28" s="653">
        <f t="shared" si="4"/>
        <v>118.8917142</v>
      </c>
      <c r="K28" s="653">
        <f t="shared" si="5"/>
        <v>296.93056260000003</v>
      </c>
      <c r="L28" s="653">
        <f t="shared" si="6"/>
        <v>153.3760704</v>
      </c>
      <c r="M28" s="653">
        <f t="shared" si="7"/>
        <v>102.2507136</v>
      </c>
      <c r="N28" s="653">
        <f t="shared" si="8"/>
        <v>255.62678399999999</v>
      </c>
      <c r="O28" s="654">
        <f t="shared" si="9"/>
        <v>16.681958999999999</v>
      </c>
    </row>
    <row r="29" spans="1:15" ht="20.25" customHeight="1">
      <c r="A29" s="49">
        <v>22</v>
      </c>
      <c r="B29" s="652" t="s">
        <v>911</v>
      </c>
      <c r="C29" s="48">
        <v>369155</v>
      </c>
      <c r="D29" s="48">
        <v>198833</v>
      </c>
      <c r="E29" s="48">
        <f t="shared" si="0"/>
        <v>567988</v>
      </c>
      <c r="F29" s="48">
        <v>21</v>
      </c>
      <c r="G29" s="653">
        <f t="shared" si="1"/>
        <v>1401.54945</v>
      </c>
      <c r="H29" s="653">
        <f t="shared" si="2"/>
        <v>42.046483499999994</v>
      </c>
      <c r="I29" s="653">
        <f t="shared" si="3"/>
        <v>231.01719899999998</v>
      </c>
      <c r="J29" s="653">
        <f t="shared" si="4"/>
        <v>154.26987449999999</v>
      </c>
      <c r="K29" s="653">
        <f t="shared" si="5"/>
        <v>385.28707349999996</v>
      </c>
      <c r="L29" s="653">
        <f t="shared" si="6"/>
        <v>186.64453709999998</v>
      </c>
      <c r="M29" s="653">
        <f t="shared" si="7"/>
        <v>124.42969139999998</v>
      </c>
      <c r="N29" s="653">
        <f t="shared" si="8"/>
        <v>311.07422849999995</v>
      </c>
      <c r="O29" s="654">
        <f t="shared" si="9"/>
        <v>21.023241749999997</v>
      </c>
    </row>
    <row r="30" spans="1:15" ht="20.25" customHeight="1">
      <c r="A30" s="49">
        <v>23</v>
      </c>
      <c r="B30" s="652" t="s">
        <v>912</v>
      </c>
      <c r="C30" s="48">
        <v>278410</v>
      </c>
      <c r="D30" s="48">
        <v>157211</v>
      </c>
      <c r="E30" s="48">
        <f t="shared" si="0"/>
        <v>435621</v>
      </c>
      <c r="F30" s="48">
        <v>21</v>
      </c>
      <c r="G30" s="653">
        <f t="shared" si="1"/>
        <v>1079.87565</v>
      </c>
      <c r="H30" s="653">
        <f t="shared" si="2"/>
        <v>32.396269499999995</v>
      </c>
      <c r="I30" s="653">
        <f t="shared" si="3"/>
        <v>174.22897800000001</v>
      </c>
      <c r="J30" s="653">
        <f t="shared" si="4"/>
        <v>116.347539</v>
      </c>
      <c r="K30" s="653">
        <f t="shared" si="5"/>
        <v>290.57651700000002</v>
      </c>
      <c r="L30" s="653">
        <f t="shared" si="6"/>
        <v>147.57396569999997</v>
      </c>
      <c r="M30" s="653">
        <f t="shared" si="7"/>
        <v>98.382643799999983</v>
      </c>
      <c r="N30" s="653">
        <f t="shared" si="8"/>
        <v>245.95660949999996</v>
      </c>
      <c r="O30" s="654">
        <f t="shared" si="9"/>
        <v>16.198134749999998</v>
      </c>
    </row>
    <row r="31" spans="1:15" ht="20.25" customHeight="1">
      <c r="A31" s="49">
        <v>24</v>
      </c>
      <c r="B31" s="652" t="s">
        <v>913</v>
      </c>
      <c r="C31" s="48">
        <v>252021</v>
      </c>
      <c r="D31" s="48">
        <v>100057</v>
      </c>
      <c r="E31" s="48">
        <f t="shared" si="0"/>
        <v>352078</v>
      </c>
      <c r="F31" s="48">
        <v>21</v>
      </c>
      <c r="G31" s="653">
        <f t="shared" si="1"/>
        <v>844.42364999999995</v>
      </c>
      <c r="H31" s="653">
        <f t="shared" si="2"/>
        <v>25.332709499999996</v>
      </c>
      <c r="I31" s="653">
        <f t="shared" si="3"/>
        <v>157.71474179999998</v>
      </c>
      <c r="J31" s="653">
        <f t="shared" si="4"/>
        <v>105.3195759</v>
      </c>
      <c r="K31" s="653">
        <f t="shared" si="5"/>
        <v>263.03431769999997</v>
      </c>
      <c r="L31" s="653">
        <f t="shared" si="6"/>
        <v>93.923505899999995</v>
      </c>
      <c r="M31" s="653">
        <f t="shared" si="7"/>
        <v>62.615670599999994</v>
      </c>
      <c r="N31" s="653">
        <f t="shared" si="8"/>
        <v>156.5391765</v>
      </c>
      <c r="O31" s="654">
        <f t="shared" si="9"/>
        <v>12.666354749999998</v>
      </c>
    </row>
    <row r="32" spans="1:15" ht="20.25" customHeight="1">
      <c r="A32" s="49">
        <v>25</v>
      </c>
      <c r="B32" s="652" t="s">
        <v>914</v>
      </c>
      <c r="C32" s="48">
        <v>137144</v>
      </c>
      <c r="D32" s="48">
        <v>68887</v>
      </c>
      <c r="E32" s="48">
        <f t="shared" si="0"/>
        <v>206031</v>
      </c>
      <c r="F32" s="48">
        <v>21</v>
      </c>
      <c r="G32" s="653">
        <f t="shared" si="1"/>
        <v>504.99644999999998</v>
      </c>
      <c r="H32" s="653">
        <f t="shared" si="2"/>
        <v>15.149893499999999</v>
      </c>
      <c r="I32" s="653">
        <f t="shared" si="3"/>
        <v>85.8247152</v>
      </c>
      <c r="J32" s="653">
        <f t="shared" si="4"/>
        <v>57.312477600000001</v>
      </c>
      <c r="K32" s="653">
        <f t="shared" si="5"/>
        <v>143.13719280000001</v>
      </c>
      <c r="L32" s="653">
        <f t="shared" si="6"/>
        <v>64.664226899999989</v>
      </c>
      <c r="M32" s="653">
        <f t="shared" si="7"/>
        <v>43.109484600000002</v>
      </c>
      <c r="N32" s="653">
        <f t="shared" si="8"/>
        <v>107.77371149999999</v>
      </c>
      <c r="O32" s="654">
        <f t="shared" si="9"/>
        <v>7.5749467499999996</v>
      </c>
    </row>
    <row r="33" spans="1:15" ht="20.25" customHeight="1">
      <c r="A33" s="49">
        <v>26</v>
      </c>
      <c r="B33" s="652" t="s">
        <v>915</v>
      </c>
      <c r="C33" s="48">
        <v>220408</v>
      </c>
      <c r="D33" s="48">
        <v>68214</v>
      </c>
      <c r="E33" s="48">
        <f t="shared" si="0"/>
        <v>288622</v>
      </c>
      <c r="F33" s="48">
        <v>21</v>
      </c>
      <c r="G33" s="653">
        <f t="shared" si="1"/>
        <v>677.73090000000002</v>
      </c>
      <c r="H33" s="653">
        <f t="shared" si="2"/>
        <v>20.331927</v>
      </c>
      <c r="I33" s="653">
        <f t="shared" si="3"/>
        <v>137.93132640000002</v>
      </c>
      <c r="J33" s="653">
        <f t="shared" si="4"/>
        <v>92.108503200000001</v>
      </c>
      <c r="K33" s="653">
        <f t="shared" si="5"/>
        <v>230.03982960000002</v>
      </c>
      <c r="L33" s="653">
        <f t="shared" si="6"/>
        <v>64.032481799999985</v>
      </c>
      <c r="M33" s="653">
        <f t="shared" si="7"/>
        <v>42.688321200000004</v>
      </c>
      <c r="N33" s="653">
        <f t="shared" si="8"/>
        <v>106.72080299999999</v>
      </c>
      <c r="O33" s="654">
        <f t="shared" si="9"/>
        <v>10.1659635</v>
      </c>
    </row>
    <row r="34" spans="1:15" ht="20.25" customHeight="1">
      <c r="A34" s="49">
        <v>27</v>
      </c>
      <c r="B34" s="652" t="s">
        <v>916</v>
      </c>
      <c r="C34" s="48">
        <v>218579</v>
      </c>
      <c r="D34" s="48">
        <v>103433</v>
      </c>
      <c r="E34" s="48">
        <f t="shared" si="0"/>
        <v>322012</v>
      </c>
      <c r="F34" s="48">
        <v>21</v>
      </c>
      <c r="G34" s="653">
        <f t="shared" si="1"/>
        <v>784.82984999999996</v>
      </c>
      <c r="H34" s="653">
        <f t="shared" si="2"/>
        <v>23.544895499999999</v>
      </c>
      <c r="I34" s="653">
        <f t="shared" si="3"/>
        <v>136.7867382</v>
      </c>
      <c r="J34" s="653">
        <f t="shared" si="4"/>
        <v>91.3441641</v>
      </c>
      <c r="K34" s="653">
        <f t="shared" si="5"/>
        <v>228.1309023</v>
      </c>
      <c r="L34" s="653">
        <f t="shared" si="6"/>
        <v>97.092557099999993</v>
      </c>
      <c r="M34" s="653">
        <f t="shared" si="7"/>
        <v>64.7283714</v>
      </c>
      <c r="N34" s="653">
        <f t="shared" si="8"/>
        <v>161.82092849999998</v>
      </c>
      <c r="O34" s="654">
        <f t="shared" si="9"/>
        <v>11.77244775</v>
      </c>
    </row>
    <row r="35" spans="1:15" ht="20.25" customHeight="1">
      <c r="A35" s="49">
        <v>28</v>
      </c>
      <c r="B35" s="652" t="s">
        <v>917</v>
      </c>
      <c r="C35" s="48">
        <v>208979</v>
      </c>
      <c r="D35" s="48">
        <v>116297</v>
      </c>
      <c r="E35" s="48">
        <f t="shared" si="0"/>
        <v>325276</v>
      </c>
      <c r="F35" s="48">
        <v>21</v>
      </c>
      <c r="G35" s="653">
        <f t="shared" si="1"/>
        <v>805.19145000000003</v>
      </c>
      <c r="H35" s="653">
        <f t="shared" si="2"/>
        <v>24.1557435</v>
      </c>
      <c r="I35" s="653">
        <f t="shared" si="3"/>
        <v>130.77905820000001</v>
      </c>
      <c r="J35" s="653">
        <f t="shared" si="4"/>
        <v>87.332324100000008</v>
      </c>
      <c r="K35" s="653">
        <f t="shared" si="5"/>
        <v>218.1113823</v>
      </c>
      <c r="L35" s="653">
        <f t="shared" si="6"/>
        <v>109.16799389999998</v>
      </c>
      <c r="M35" s="653">
        <f t="shared" si="7"/>
        <v>72.778662600000004</v>
      </c>
      <c r="N35" s="653">
        <f t="shared" si="8"/>
        <v>181.94665649999999</v>
      </c>
      <c r="O35" s="654">
        <f t="shared" si="9"/>
        <v>12.07787175</v>
      </c>
    </row>
    <row r="36" spans="1:15" ht="20.25" customHeight="1">
      <c r="A36" s="49">
        <v>29</v>
      </c>
      <c r="B36" s="652" t="s">
        <v>918</v>
      </c>
      <c r="C36" s="48">
        <v>136376</v>
      </c>
      <c r="D36" s="48">
        <v>74014</v>
      </c>
      <c r="E36" s="48">
        <f t="shared" si="0"/>
        <v>210390</v>
      </c>
      <c r="F36" s="48">
        <v>21</v>
      </c>
      <c r="G36" s="653">
        <f t="shared" si="1"/>
        <v>519.53369999999995</v>
      </c>
      <c r="H36" s="653">
        <f t="shared" si="2"/>
        <v>15.586010999999999</v>
      </c>
      <c r="I36" s="653">
        <f t="shared" si="3"/>
        <v>85.344100800000007</v>
      </c>
      <c r="J36" s="653">
        <f t="shared" si="4"/>
        <v>56.991530400000002</v>
      </c>
      <c r="K36" s="653">
        <f t="shared" si="5"/>
        <v>142.33563120000002</v>
      </c>
      <c r="L36" s="653">
        <f t="shared" si="6"/>
        <v>69.476941799999992</v>
      </c>
      <c r="M36" s="653">
        <f t="shared" si="7"/>
        <v>46.317961199999999</v>
      </c>
      <c r="N36" s="653">
        <f t="shared" si="8"/>
        <v>115.79490299999999</v>
      </c>
      <c r="O36" s="654">
        <f t="shared" si="9"/>
        <v>7.7930054999999996</v>
      </c>
    </row>
    <row r="37" spans="1:15" ht="20.25" customHeight="1">
      <c r="A37" s="49">
        <v>30</v>
      </c>
      <c r="B37" s="652" t="s">
        <v>919</v>
      </c>
      <c r="C37" s="48">
        <v>89597</v>
      </c>
      <c r="D37" s="48">
        <v>52096</v>
      </c>
      <c r="E37" s="48">
        <f t="shared" si="0"/>
        <v>141693</v>
      </c>
      <c r="F37" s="48">
        <v>21</v>
      </c>
      <c r="G37" s="653">
        <f t="shared" si="1"/>
        <v>352.25609999999995</v>
      </c>
      <c r="H37" s="653">
        <f t="shared" si="2"/>
        <v>10.567682999999999</v>
      </c>
      <c r="I37" s="653">
        <f t="shared" si="3"/>
        <v>56.069802599999996</v>
      </c>
      <c r="J37" s="653">
        <f t="shared" si="4"/>
        <v>37.442586300000002</v>
      </c>
      <c r="K37" s="653">
        <f t="shared" si="5"/>
        <v>93.512388899999991</v>
      </c>
      <c r="L37" s="653">
        <f t="shared" si="6"/>
        <v>48.902515199999996</v>
      </c>
      <c r="M37" s="653">
        <f t="shared" si="7"/>
        <v>32.6016768</v>
      </c>
      <c r="N37" s="653">
        <f t="shared" si="8"/>
        <v>81.504191999999989</v>
      </c>
      <c r="O37" s="654">
        <f t="shared" si="9"/>
        <v>5.2838414999999994</v>
      </c>
    </row>
    <row r="38" spans="1:15" ht="20.25" customHeight="1">
      <c r="A38" s="49">
        <v>31</v>
      </c>
      <c r="B38" s="652" t="s">
        <v>920</v>
      </c>
      <c r="C38" s="48">
        <v>47252</v>
      </c>
      <c r="D38" s="48">
        <v>23572</v>
      </c>
      <c r="E38" s="48">
        <f t="shared" si="0"/>
        <v>70824</v>
      </c>
      <c r="F38" s="48">
        <v>21</v>
      </c>
      <c r="G38" s="653">
        <f t="shared" si="1"/>
        <v>173.48099999999999</v>
      </c>
      <c r="H38" s="653">
        <f t="shared" si="2"/>
        <v>5.2044300000000003</v>
      </c>
      <c r="I38" s="653">
        <f t="shared" si="3"/>
        <v>29.570301600000001</v>
      </c>
      <c r="J38" s="653">
        <f t="shared" si="4"/>
        <v>19.746610799999999</v>
      </c>
      <c r="K38" s="653">
        <f t="shared" si="5"/>
        <v>49.3169124</v>
      </c>
      <c r="L38" s="653">
        <f t="shared" si="6"/>
        <v>22.127036400000001</v>
      </c>
      <c r="M38" s="653">
        <f t="shared" si="7"/>
        <v>14.7513576</v>
      </c>
      <c r="N38" s="653">
        <f t="shared" si="8"/>
        <v>36.878394</v>
      </c>
      <c r="O38" s="654">
        <f t="shared" si="9"/>
        <v>2.6022150000000002</v>
      </c>
    </row>
    <row r="39" spans="1:15" ht="20.25" customHeight="1">
      <c r="A39" s="49">
        <v>32</v>
      </c>
      <c r="B39" s="652" t="s">
        <v>921</v>
      </c>
      <c r="C39" s="48">
        <v>76503</v>
      </c>
      <c r="D39" s="48">
        <v>40044</v>
      </c>
      <c r="E39" s="48">
        <f t="shared" si="0"/>
        <v>116547</v>
      </c>
      <c r="F39" s="48">
        <v>21</v>
      </c>
      <c r="G39" s="653">
        <f t="shared" si="1"/>
        <v>286.79489999999998</v>
      </c>
      <c r="H39" s="653">
        <f t="shared" si="2"/>
        <v>8.603847</v>
      </c>
      <c r="I39" s="653">
        <f t="shared" si="3"/>
        <v>47.875577400000005</v>
      </c>
      <c r="J39" s="653">
        <f t="shared" si="4"/>
        <v>31.970603700000002</v>
      </c>
      <c r="K39" s="653">
        <f t="shared" si="5"/>
        <v>79.84618110000001</v>
      </c>
      <c r="L39" s="653">
        <f t="shared" si="6"/>
        <v>37.589302799999999</v>
      </c>
      <c r="M39" s="653">
        <f t="shared" si="7"/>
        <v>25.059535199999999</v>
      </c>
      <c r="N39" s="653">
        <f t="shared" si="8"/>
        <v>62.648837999999998</v>
      </c>
      <c r="O39" s="654">
        <f t="shared" si="9"/>
        <v>4.3019235</v>
      </c>
    </row>
    <row r="40" spans="1:15" ht="20.25" customHeight="1">
      <c r="A40" s="49">
        <v>33</v>
      </c>
      <c r="B40" s="652" t="s">
        <v>922</v>
      </c>
      <c r="C40" s="48">
        <v>154562</v>
      </c>
      <c r="D40" s="48">
        <v>77557</v>
      </c>
      <c r="E40" s="48">
        <f t="shared" si="0"/>
        <v>232119</v>
      </c>
      <c r="F40" s="48">
        <v>21</v>
      </c>
      <c r="G40" s="653">
        <f t="shared" si="1"/>
        <v>568.88474999999994</v>
      </c>
      <c r="H40" s="653">
        <f t="shared" si="2"/>
        <v>17.066542499999997</v>
      </c>
      <c r="I40" s="653">
        <f t="shared" si="3"/>
        <v>96.724899599999986</v>
      </c>
      <c r="J40" s="653">
        <f t="shared" si="4"/>
        <v>64.59145980000001</v>
      </c>
      <c r="K40" s="653">
        <f t="shared" si="5"/>
        <v>161.31635940000001</v>
      </c>
      <c r="L40" s="653">
        <f t="shared" si="6"/>
        <v>72.802755899999994</v>
      </c>
      <c r="M40" s="653">
        <f t="shared" si="7"/>
        <v>48.535170599999994</v>
      </c>
      <c r="N40" s="653">
        <f t="shared" si="8"/>
        <v>121.33792649999998</v>
      </c>
      <c r="O40" s="654">
        <f t="shared" si="9"/>
        <v>8.5332712499999985</v>
      </c>
    </row>
    <row r="41" spans="1:15" ht="20.25" customHeight="1">
      <c r="A41" s="49">
        <v>34</v>
      </c>
      <c r="B41" s="652" t="s">
        <v>923</v>
      </c>
      <c r="C41" s="48">
        <v>136032</v>
      </c>
      <c r="D41" s="48">
        <v>69928</v>
      </c>
      <c r="E41" s="48">
        <f t="shared" si="0"/>
        <v>205960</v>
      </c>
      <c r="F41" s="48">
        <v>21</v>
      </c>
      <c r="G41" s="653">
        <f t="shared" si="1"/>
        <v>505.94040000000001</v>
      </c>
      <c r="H41" s="653">
        <f t="shared" si="2"/>
        <v>15.178212</v>
      </c>
      <c r="I41" s="653">
        <f t="shared" si="3"/>
        <v>85.128825599999999</v>
      </c>
      <c r="J41" s="653">
        <f t="shared" si="4"/>
        <v>56.847772800000001</v>
      </c>
      <c r="K41" s="653">
        <f t="shared" si="5"/>
        <v>141.9765984</v>
      </c>
      <c r="L41" s="653">
        <f t="shared" si="6"/>
        <v>65.641413599999993</v>
      </c>
      <c r="M41" s="653">
        <f t="shared" si="7"/>
        <v>43.760942400000005</v>
      </c>
      <c r="N41" s="653">
        <f t="shared" si="8"/>
        <v>109.402356</v>
      </c>
      <c r="O41" s="654">
        <f t="shared" si="9"/>
        <v>7.5891060000000001</v>
      </c>
    </row>
    <row r="42" spans="1:15" ht="20.25" customHeight="1">
      <c r="A42" s="49">
        <v>35</v>
      </c>
      <c r="B42" s="652" t="s">
        <v>924</v>
      </c>
      <c r="C42" s="48">
        <v>209277</v>
      </c>
      <c r="D42" s="48">
        <v>126548</v>
      </c>
      <c r="E42" s="48">
        <f t="shared" si="0"/>
        <v>335825</v>
      </c>
      <c r="F42" s="48">
        <v>21</v>
      </c>
      <c r="G42" s="653">
        <f t="shared" si="1"/>
        <v>838.10789999999997</v>
      </c>
      <c r="H42" s="653">
        <f t="shared" si="2"/>
        <v>25.143236999999996</v>
      </c>
      <c r="I42" s="653">
        <f t="shared" si="3"/>
        <v>130.96554660000001</v>
      </c>
      <c r="J42" s="653">
        <f t="shared" si="4"/>
        <v>87.456858300000007</v>
      </c>
      <c r="K42" s="653">
        <f t="shared" si="5"/>
        <v>218.4224049</v>
      </c>
      <c r="L42" s="653">
        <f t="shared" si="6"/>
        <v>118.79060759999997</v>
      </c>
      <c r="M42" s="653">
        <f t="shared" si="7"/>
        <v>79.193738400000001</v>
      </c>
      <c r="N42" s="653">
        <f t="shared" si="8"/>
        <v>197.98434599999996</v>
      </c>
      <c r="O42" s="654">
        <f t="shared" si="9"/>
        <v>12.571618499999998</v>
      </c>
    </row>
    <row r="43" spans="1:15" ht="20.25" customHeight="1">
      <c r="A43" s="49">
        <v>36</v>
      </c>
      <c r="B43" s="652" t="s">
        <v>925</v>
      </c>
      <c r="C43" s="48">
        <v>151778</v>
      </c>
      <c r="D43" s="48">
        <v>63748</v>
      </c>
      <c r="E43" s="48">
        <f t="shared" si="0"/>
        <v>215526</v>
      </c>
      <c r="F43" s="48">
        <v>21</v>
      </c>
      <c r="G43" s="653">
        <f t="shared" si="1"/>
        <v>519.54</v>
      </c>
      <c r="H43" s="653">
        <f t="shared" si="2"/>
        <v>15.5862</v>
      </c>
      <c r="I43" s="653">
        <f t="shared" si="3"/>
        <v>94.982672399999998</v>
      </c>
      <c r="J43" s="653">
        <f t="shared" si="4"/>
        <v>63.428026199999991</v>
      </c>
      <c r="K43" s="653">
        <f t="shared" si="5"/>
        <v>158.41069859999999</v>
      </c>
      <c r="L43" s="653">
        <f t="shared" si="6"/>
        <v>59.840247599999998</v>
      </c>
      <c r="M43" s="653">
        <f t="shared" si="7"/>
        <v>39.893498400000006</v>
      </c>
      <c r="N43" s="653">
        <f t="shared" si="8"/>
        <v>99.733745999999996</v>
      </c>
      <c r="O43" s="654">
        <f t="shared" si="9"/>
        <v>7.7930999999999999</v>
      </c>
    </row>
    <row r="44" spans="1:15" ht="20.25" customHeight="1">
      <c r="A44" s="49">
        <v>37</v>
      </c>
      <c r="B44" s="652" t="s">
        <v>926</v>
      </c>
      <c r="C44" s="48">
        <v>165880</v>
      </c>
      <c r="D44" s="48">
        <v>68572</v>
      </c>
      <c r="E44" s="48">
        <f t="shared" si="0"/>
        <v>234452</v>
      </c>
      <c r="F44" s="48">
        <v>21</v>
      </c>
      <c r="G44" s="653">
        <f t="shared" si="1"/>
        <v>564.34979999999996</v>
      </c>
      <c r="H44" s="653">
        <f t="shared" si="2"/>
        <v>16.930493999999999</v>
      </c>
      <c r="I44" s="653">
        <f t="shared" si="3"/>
        <v>103.807704</v>
      </c>
      <c r="J44" s="653">
        <f t="shared" si="4"/>
        <v>69.321252000000001</v>
      </c>
      <c r="K44" s="653">
        <f t="shared" si="5"/>
        <v>173.12895600000002</v>
      </c>
      <c r="L44" s="653">
        <f t="shared" si="6"/>
        <v>64.368536399999996</v>
      </c>
      <c r="M44" s="653">
        <f t="shared" si="7"/>
        <v>42.9123576</v>
      </c>
      <c r="N44" s="653">
        <f t="shared" si="8"/>
        <v>107.28089399999999</v>
      </c>
      <c r="O44" s="654">
        <f t="shared" si="9"/>
        <v>8.4652469999999997</v>
      </c>
    </row>
    <row r="45" spans="1:15" ht="20.25" customHeight="1">
      <c r="A45" s="49">
        <v>38</v>
      </c>
      <c r="B45" s="652" t="s">
        <v>927</v>
      </c>
      <c r="C45" s="48">
        <v>160871</v>
      </c>
      <c r="D45" s="48">
        <v>76048</v>
      </c>
      <c r="E45" s="48">
        <f t="shared" si="0"/>
        <v>236919</v>
      </c>
      <c r="F45" s="48">
        <v>21</v>
      </c>
      <c r="G45" s="653">
        <f t="shared" si="1"/>
        <v>577.38030000000003</v>
      </c>
      <c r="H45" s="653">
        <f t="shared" si="2"/>
        <v>17.321409000000003</v>
      </c>
      <c r="I45" s="653">
        <f t="shared" si="3"/>
        <v>100.6730718</v>
      </c>
      <c r="J45" s="653">
        <f t="shared" si="4"/>
        <v>67.227990899999995</v>
      </c>
      <c r="K45" s="653">
        <f t="shared" si="5"/>
        <v>167.90106270000001</v>
      </c>
      <c r="L45" s="653">
        <f t="shared" si="6"/>
        <v>71.386257599999993</v>
      </c>
      <c r="M45" s="653">
        <f t="shared" si="7"/>
        <v>47.590838399999996</v>
      </c>
      <c r="N45" s="653">
        <f t="shared" si="8"/>
        <v>118.97709599999999</v>
      </c>
      <c r="O45" s="654">
        <f t="shared" si="9"/>
        <v>8.6607045000000014</v>
      </c>
    </row>
    <row r="46" spans="1:15" ht="20.25" customHeight="1">
      <c r="A46" s="979" t="s">
        <v>14</v>
      </c>
      <c r="B46" s="979"/>
      <c r="C46" s="48">
        <f>SUM(C8:C45)</f>
        <v>7324273</v>
      </c>
      <c r="D46" s="48">
        <f>SUM(D8:D45)</f>
        <v>3881346</v>
      </c>
      <c r="E46" s="48">
        <f t="shared" si="0"/>
        <v>11205619</v>
      </c>
      <c r="F46" s="48">
        <v>21</v>
      </c>
      <c r="G46" s="653">
        <f t="shared" si="1"/>
        <v>27607.213199999998</v>
      </c>
      <c r="H46" s="653">
        <f t="shared" si="2"/>
        <v>828.21639599999992</v>
      </c>
      <c r="I46" s="653">
        <f t="shared" si="3"/>
        <v>4583.5300434000001</v>
      </c>
      <c r="J46" s="653">
        <f t="shared" si="4"/>
        <v>3060.8136867000003</v>
      </c>
      <c r="K46" s="653">
        <f t="shared" si="5"/>
        <v>7644.3437301000004</v>
      </c>
      <c r="L46" s="653">
        <f t="shared" si="6"/>
        <v>3643.419490199999</v>
      </c>
      <c r="M46" s="653">
        <f t="shared" si="7"/>
        <v>2428.9463268</v>
      </c>
      <c r="N46" s="653">
        <f t="shared" si="8"/>
        <v>6072.365816999999</v>
      </c>
      <c r="O46" s="654">
        <f t="shared" si="9"/>
        <v>414.10819799999996</v>
      </c>
    </row>
    <row r="47" spans="1:15" ht="15" customHeight="1">
      <c r="A47" s="625"/>
      <c r="B47" s="622"/>
      <c r="C47" s="622"/>
      <c r="D47" s="626"/>
      <c r="E47" s="626"/>
      <c r="F47" s="626"/>
      <c r="G47" s="627"/>
      <c r="H47" s="627"/>
      <c r="I47" s="627"/>
      <c r="J47" s="627"/>
      <c r="K47" s="627"/>
      <c r="L47" s="627"/>
      <c r="M47" s="627"/>
      <c r="N47" s="627"/>
      <c r="O47" s="621"/>
    </row>
    <row r="48" spans="1:15" ht="15" customHeight="1">
      <c r="A48" s="625"/>
      <c r="B48" s="622"/>
      <c r="C48" s="622"/>
      <c r="D48" s="622"/>
      <c r="E48" s="626"/>
      <c r="F48" s="626"/>
      <c r="G48" s="627"/>
      <c r="H48" s="627"/>
      <c r="I48" s="627"/>
      <c r="J48" s="627"/>
      <c r="K48" s="627"/>
      <c r="L48" s="627"/>
      <c r="M48" s="627"/>
      <c r="N48" s="627"/>
      <c r="O48" s="628"/>
    </row>
    <row r="49" spans="1:15" ht="12.75" customHeight="1">
      <c r="A49" s="621"/>
      <c r="B49" s="621"/>
      <c r="C49" s="621"/>
      <c r="D49" s="621"/>
      <c r="E49" s="621"/>
      <c r="F49" s="621"/>
      <c r="G49" s="621"/>
      <c r="H49" s="621"/>
      <c r="I49" s="621"/>
      <c r="J49" s="621"/>
      <c r="K49" s="621"/>
      <c r="L49" s="621"/>
      <c r="M49" s="621"/>
      <c r="N49" s="621"/>
      <c r="O49" s="621"/>
    </row>
    <row r="50" spans="1:15" ht="12.75" customHeight="1">
      <c r="A50" s="621"/>
      <c r="B50" s="621"/>
      <c r="C50" s="621"/>
      <c r="D50" s="621"/>
      <c r="E50" s="621"/>
      <c r="F50" s="621"/>
      <c r="G50" s="621"/>
      <c r="H50" s="621"/>
      <c r="I50" s="621"/>
      <c r="J50" s="621"/>
      <c r="K50" s="621"/>
      <c r="L50" s="621"/>
      <c r="M50" s="621"/>
      <c r="N50" s="621"/>
      <c r="O50" s="621"/>
    </row>
    <row r="51" spans="1:15" ht="12.75" customHeight="1">
      <c r="A51" s="621"/>
      <c r="B51" s="621"/>
      <c r="C51" s="621"/>
      <c r="D51" s="621"/>
      <c r="E51" s="621"/>
      <c r="F51" s="621"/>
      <c r="G51" s="621"/>
      <c r="H51" s="621"/>
      <c r="I51" s="621"/>
      <c r="J51" s="621"/>
      <c r="K51" s="961" t="s">
        <v>885</v>
      </c>
      <c r="L51" s="961"/>
      <c r="M51" s="961"/>
      <c r="N51" s="961"/>
      <c r="O51" s="621"/>
    </row>
    <row r="52" spans="1:15" ht="12.75" customHeight="1">
      <c r="A52" s="621"/>
      <c r="B52" s="621"/>
      <c r="C52" s="621"/>
      <c r="D52" s="621"/>
      <c r="E52" s="621"/>
      <c r="F52" s="621"/>
      <c r="G52" s="621"/>
      <c r="H52" s="621"/>
      <c r="I52" s="621"/>
      <c r="J52" s="621"/>
      <c r="K52" s="961"/>
      <c r="L52" s="961"/>
      <c r="M52" s="961"/>
      <c r="N52" s="961"/>
      <c r="O52" s="621"/>
    </row>
    <row r="53" spans="1:15" ht="12.75" customHeight="1">
      <c r="A53" s="621"/>
      <c r="B53" s="621"/>
      <c r="C53" s="621"/>
      <c r="D53" s="621"/>
      <c r="E53" s="621"/>
      <c r="F53" s="621"/>
      <c r="G53" s="621"/>
      <c r="H53" s="621"/>
      <c r="I53" s="621"/>
      <c r="J53" s="621"/>
      <c r="K53" s="961"/>
      <c r="L53" s="961"/>
      <c r="M53" s="961"/>
      <c r="N53" s="961"/>
      <c r="O53" s="621"/>
    </row>
    <row r="54" spans="1:15" ht="12.75" customHeight="1">
      <c r="A54" s="621"/>
      <c r="B54" s="621"/>
      <c r="C54" s="621"/>
      <c r="D54" s="621"/>
      <c r="E54" s="621"/>
      <c r="F54" s="621"/>
      <c r="G54" s="621"/>
      <c r="H54" s="621"/>
      <c r="I54" s="621"/>
      <c r="J54" s="621"/>
      <c r="K54" s="961"/>
      <c r="L54" s="961"/>
      <c r="M54" s="961"/>
      <c r="N54" s="961"/>
      <c r="O54" s="621"/>
    </row>
    <row r="55" spans="1:15" ht="12.75" customHeight="1">
      <c r="A55" s="621"/>
      <c r="B55" s="621"/>
      <c r="C55" s="621"/>
      <c r="D55" s="621"/>
      <c r="E55" s="621"/>
      <c r="F55" s="621"/>
      <c r="G55" s="621"/>
      <c r="H55" s="621"/>
      <c r="I55" s="621"/>
      <c r="J55" s="621"/>
      <c r="K55" s="961"/>
      <c r="L55" s="961"/>
      <c r="M55" s="961"/>
      <c r="N55" s="961"/>
      <c r="O55" s="621"/>
    </row>
    <row r="56" spans="1:15" ht="12.75" customHeight="1">
      <c r="A56" s="621"/>
      <c r="B56" s="621"/>
      <c r="C56" s="621"/>
      <c r="D56" s="621"/>
      <c r="E56" s="621"/>
      <c r="F56" s="621"/>
      <c r="G56" s="621"/>
      <c r="H56" s="621"/>
      <c r="I56" s="621"/>
      <c r="J56" s="621"/>
      <c r="K56" s="621"/>
      <c r="L56" s="621"/>
      <c r="M56" s="621"/>
      <c r="N56" s="621"/>
      <c r="O56" s="621"/>
    </row>
    <row r="57" spans="1:15" ht="12.75" customHeight="1">
      <c r="A57" s="621"/>
      <c r="B57" s="621"/>
      <c r="C57" s="621"/>
      <c r="D57" s="621"/>
      <c r="E57" s="621"/>
      <c r="F57" s="621"/>
      <c r="G57" s="621"/>
      <c r="H57" s="621"/>
      <c r="I57" s="621"/>
      <c r="J57" s="621"/>
      <c r="K57" s="621"/>
      <c r="L57" s="621"/>
      <c r="M57" s="621"/>
      <c r="N57" s="621"/>
      <c r="O57" s="621"/>
    </row>
    <row r="58" spans="1:15" ht="12.75" customHeight="1">
      <c r="A58" s="621"/>
      <c r="B58" s="621"/>
      <c r="C58" s="621"/>
      <c r="D58" s="621"/>
      <c r="E58" s="621"/>
      <c r="F58" s="621"/>
      <c r="G58" s="621"/>
      <c r="H58" s="621"/>
      <c r="I58" s="621"/>
      <c r="J58" s="621"/>
      <c r="K58" s="621"/>
      <c r="L58" s="621"/>
      <c r="M58" s="621"/>
      <c r="N58" s="621"/>
      <c r="O58" s="621"/>
    </row>
    <row r="59" spans="1:15" ht="12.75" customHeight="1">
      <c r="A59" s="621"/>
      <c r="B59" s="621"/>
      <c r="C59" s="621"/>
      <c r="D59" s="621"/>
      <c r="E59" s="621"/>
      <c r="F59" s="621"/>
      <c r="G59" s="621"/>
      <c r="H59" s="621"/>
      <c r="I59" s="621"/>
      <c r="J59" s="621"/>
      <c r="K59" s="621"/>
      <c r="L59" s="621"/>
      <c r="M59" s="621"/>
      <c r="N59" s="621"/>
      <c r="O59" s="621"/>
    </row>
    <row r="60" spans="1:15" ht="12.75" customHeight="1">
      <c r="A60" s="621"/>
      <c r="B60" s="621"/>
      <c r="C60" s="621"/>
      <c r="D60" s="621"/>
      <c r="E60" s="621"/>
      <c r="F60" s="621"/>
      <c r="G60" s="621"/>
      <c r="H60" s="621"/>
      <c r="I60" s="621"/>
      <c r="J60" s="621"/>
      <c r="K60" s="621"/>
      <c r="L60" s="621"/>
      <c r="M60" s="621"/>
      <c r="N60" s="621"/>
      <c r="O60" s="621"/>
    </row>
    <row r="61" spans="1:15" ht="12.75" customHeight="1">
      <c r="A61" s="621"/>
      <c r="B61" s="621"/>
      <c r="C61" s="621"/>
      <c r="D61" s="621"/>
      <c r="E61" s="621"/>
      <c r="F61" s="621"/>
      <c r="G61" s="621"/>
      <c r="H61" s="621"/>
      <c r="I61" s="621"/>
      <c r="J61" s="621"/>
      <c r="K61" s="621"/>
      <c r="L61" s="621"/>
      <c r="M61" s="621"/>
      <c r="N61" s="621"/>
      <c r="O61" s="621"/>
    </row>
    <row r="62" spans="1:15" ht="12.75" customHeight="1">
      <c r="A62" s="621"/>
      <c r="B62" s="621"/>
      <c r="C62" s="621"/>
      <c r="D62" s="621"/>
      <c r="E62" s="621"/>
      <c r="F62" s="621"/>
      <c r="G62" s="621"/>
      <c r="H62" s="621"/>
      <c r="I62" s="621"/>
      <c r="J62" s="621"/>
      <c r="K62" s="621"/>
      <c r="L62" s="621"/>
      <c r="M62" s="621"/>
      <c r="N62" s="621"/>
      <c r="O62" s="621"/>
    </row>
    <row r="63" spans="1:15" ht="12.75" customHeight="1">
      <c r="A63" s="621"/>
      <c r="B63" s="621"/>
      <c r="C63" s="621"/>
      <c r="D63" s="621"/>
      <c r="E63" s="621"/>
      <c r="F63" s="621"/>
      <c r="G63" s="621"/>
      <c r="H63" s="621"/>
      <c r="I63" s="621"/>
      <c r="J63" s="621"/>
      <c r="K63" s="621"/>
      <c r="L63" s="621"/>
      <c r="M63" s="621"/>
      <c r="N63" s="621"/>
      <c r="O63" s="621"/>
    </row>
    <row r="64" spans="1:15" ht="12.75" customHeight="1">
      <c r="A64" s="621"/>
      <c r="B64" s="621"/>
      <c r="C64" s="621"/>
      <c r="D64" s="621"/>
      <c r="E64" s="621"/>
      <c r="F64" s="621"/>
      <c r="G64" s="621"/>
      <c r="H64" s="621"/>
      <c r="I64" s="621"/>
      <c r="J64" s="621"/>
      <c r="K64" s="621"/>
      <c r="L64" s="621"/>
      <c r="M64" s="621"/>
      <c r="N64" s="621"/>
      <c r="O64" s="621"/>
    </row>
    <row r="65" spans="1:15" ht="12.75" customHeight="1">
      <c r="A65" s="621"/>
      <c r="B65" s="621"/>
      <c r="C65" s="621"/>
      <c r="D65" s="621"/>
      <c r="E65" s="621"/>
      <c r="F65" s="621"/>
      <c r="G65" s="621"/>
      <c r="H65" s="621"/>
      <c r="I65" s="621"/>
      <c r="J65" s="621"/>
      <c r="K65" s="621"/>
      <c r="L65" s="621"/>
      <c r="M65" s="621"/>
      <c r="N65" s="621"/>
      <c r="O65" s="621"/>
    </row>
    <row r="66" spans="1:15" ht="12.75" customHeight="1">
      <c r="A66" s="621"/>
      <c r="B66" s="621"/>
      <c r="C66" s="621"/>
      <c r="D66" s="621"/>
      <c r="E66" s="621"/>
      <c r="F66" s="621"/>
      <c r="G66" s="621"/>
      <c r="H66" s="621"/>
      <c r="I66" s="621"/>
      <c r="J66" s="621"/>
      <c r="K66" s="621"/>
      <c r="L66" s="621"/>
      <c r="M66" s="621"/>
      <c r="N66" s="621"/>
      <c r="O66" s="621"/>
    </row>
    <row r="67" spans="1:15" ht="12.75" customHeight="1">
      <c r="A67" s="621"/>
      <c r="B67" s="621"/>
      <c r="C67" s="621"/>
      <c r="D67" s="621"/>
      <c r="E67" s="621"/>
      <c r="F67" s="621"/>
      <c r="G67" s="621"/>
      <c r="H67" s="621"/>
      <c r="I67" s="621"/>
      <c r="J67" s="621"/>
      <c r="K67" s="621"/>
      <c r="L67" s="621"/>
      <c r="M67" s="621"/>
      <c r="N67" s="621"/>
      <c r="O67" s="621"/>
    </row>
    <row r="68" spans="1:15" ht="12.75" customHeight="1">
      <c r="A68" s="621"/>
      <c r="B68" s="621"/>
      <c r="C68" s="621"/>
      <c r="D68" s="621"/>
      <c r="E68" s="621"/>
      <c r="F68" s="621"/>
      <c r="G68" s="621"/>
      <c r="H68" s="621"/>
      <c r="I68" s="621"/>
      <c r="J68" s="621"/>
      <c r="K68" s="621"/>
      <c r="L68" s="621"/>
      <c r="M68" s="621"/>
      <c r="N68" s="621"/>
      <c r="O68" s="621"/>
    </row>
    <row r="69" spans="1:15" ht="12.75" customHeight="1">
      <c r="A69" s="621"/>
      <c r="B69" s="621"/>
      <c r="C69" s="621"/>
      <c r="D69" s="621"/>
      <c r="E69" s="621"/>
      <c r="F69" s="621"/>
      <c r="G69" s="621"/>
      <c r="H69" s="621"/>
      <c r="I69" s="621"/>
      <c r="J69" s="621"/>
      <c r="K69" s="621"/>
      <c r="L69" s="621"/>
      <c r="M69" s="621"/>
      <c r="N69" s="621"/>
      <c r="O69" s="621"/>
    </row>
    <row r="70" spans="1:15" ht="12.75" customHeight="1">
      <c r="A70" s="621"/>
      <c r="B70" s="621"/>
      <c r="C70" s="621"/>
      <c r="D70" s="621"/>
      <c r="E70" s="621"/>
      <c r="F70" s="621"/>
      <c r="G70" s="621"/>
      <c r="H70" s="621"/>
      <c r="I70" s="621"/>
      <c r="J70" s="621"/>
      <c r="K70" s="621"/>
      <c r="L70" s="621"/>
      <c r="M70" s="621"/>
      <c r="N70" s="621"/>
      <c r="O70" s="621"/>
    </row>
    <row r="71" spans="1:15" ht="12.75" customHeight="1">
      <c r="A71" s="621"/>
      <c r="B71" s="621"/>
      <c r="C71" s="621"/>
      <c r="D71" s="621"/>
      <c r="E71" s="621"/>
      <c r="F71" s="621"/>
      <c r="G71" s="621"/>
      <c r="H71" s="621"/>
      <c r="I71" s="621"/>
      <c r="J71" s="621"/>
      <c r="K71" s="621"/>
      <c r="L71" s="621"/>
      <c r="M71" s="621"/>
      <c r="N71" s="621"/>
      <c r="O71" s="621"/>
    </row>
    <row r="72" spans="1:15" ht="12.75" customHeight="1">
      <c r="A72" s="621"/>
      <c r="B72" s="621"/>
      <c r="C72" s="621"/>
      <c r="D72" s="621"/>
      <c r="E72" s="621"/>
      <c r="F72" s="621"/>
      <c r="G72" s="621"/>
      <c r="H72" s="621"/>
      <c r="I72" s="621"/>
      <c r="J72" s="621"/>
      <c r="K72" s="621"/>
      <c r="L72" s="621"/>
      <c r="M72" s="621"/>
      <c r="N72" s="621"/>
      <c r="O72" s="621"/>
    </row>
    <row r="73" spans="1:15" ht="12.75" customHeight="1">
      <c r="A73" s="621"/>
      <c r="B73" s="621"/>
      <c r="C73" s="621"/>
      <c r="D73" s="621"/>
      <c r="E73" s="621"/>
      <c r="F73" s="621"/>
      <c r="G73" s="621"/>
      <c r="H73" s="621"/>
      <c r="I73" s="621"/>
      <c r="J73" s="621"/>
      <c r="K73" s="621"/>
      <c r="L73" s="621"/>
      <c r="M73" s="621"/>
      <c r="N73" s="621"/>
      <c r="O73" s="621"/>
    </row>
    <row r="74" spans="1:15" ht="12.75" customHeight="1">
      <c r="A74" s="621"/>
      <c r="B74" s="621"/>
      <c r="C74" s="621"/>
      <c r="D74" s="621"/>
      <c r="E74" s="621"/>
      <c r="F74" s="621"/>
      <c r="G74" s="621"/>
      <c r="H74" s="621"/>
      <c r="I74" s="621"/>
      <c r="J74" s="621"/>
      <c r="K74" s="621"/>
      <c r="L74" s="621"/>
      <c r="M74" s="621"/>
      <c r="N74" s="621"/>
      <c r="O74" s="621"/>
    </row>
    <row r="75" spans="1:15" ht="12.75" customHeight="1">
      <c r="A75" s="621"/>
      <c r="B75" s="621"/>
      <c r="C75" s="621"/>
      <c r="D75" s="621"/>
      <c r="E75" s="621"/>
      <c r="F75" s="621"/>
      <c r="G75" s="621"/>
      <c r="H75" s="621"/>
      <c r="I75" s="621"/>
      <c r="J75" s="621"/>
      <c r="K75" s="621"/>
      <c r="L75" s="621"/>
      <c r="M75" s="621"/>
      <c r="N75" s="621"/>
      <c r="O75" s="621"/>
    </row>
    <row r="76" spans="1:15" ht="12.75" customHeight="1">
      <c r="A76" s="621"/>
      <c r="B76" s="621"/>
      <c r="C76" s="621"/>
      <c r="D76" s="621"/>
      <c r="E76" s="621"/>
      <c r="F76" s="621"/>
      <c r="G76" s="621"/>
      <c r="H76" s="621"/>
      <c r="I76" s="621"/>
      <c r="J76" s="621"/>
      <c r="K76" s="621"/>
      <c r="L76" s="621"/>
      <c r="M76" s="621"/>
      <c r="N76" s="621"/>
      <c r="O76" s="621"/>
    </row>
    <row r="77" spans="1:15" ht="12.75" customHeight="1">
      <c r="A77" s="621"/>
      <c r="B77" s="621"/>
      <c r="C77" s="621"/>
      <c r="D77" s="621"/>
      <c r="E77" s="621"/>
      <c r="F77" s="621"/>
      <c r="G77" s="621"/>
      <c r="H77" s="621"/>
      <c r="I77" s="621"/>
      <c r="J77" s="621"/>
      <c r="K77" s="621"/>
      <c r="L77" s="621"/>
      <c r="M77" s="621"/>
      <c r="N77" s="621"/>
      <c r="O77" s="621"/>
    </row>
    <row r="78" spans="1:15" ht="12.75" customHeight="1">
      <c r="A78" s="621"/>
      <c r="B78" s="621"/>
      <c r="C78" s="621"/>
      <c r="D78" s="621"/>
      <c r="E78" s="621"/>
      <c r="F78" s="621"/>
      <c r="G78" s="621"/>
      <c r="H78" s="621"/>
      <c r="I78" s="621"/>
      <c r="J78" s="621"/>
      <c r="K78" s="621"/>
      <c r="L78" s="621"/>
      <c r="M78" s="621"/>
      <c r="N78" s="621"/>
      <c r="O78" s="621"/>
    </row>
    <row r="79" spans="1:15" ht="12.75" customHeight="1">
      <c r="A79" s="621"/>
      <c r="B79" s="621"/>
      <c r="C79" s="621"/>
      <c r="D79" s="621"/>
      <c r="E79" s="621"/>
      <c r="F79" s="621"/>
      <c r="G79" s="621"/>
      <c r="H79" s="621"/>
      <c r="I79" s="621"/>
      <c r="J79" s="621"/>
      <c r="K79" s="621"/>
      <c r="L79" s="621"/>
      <c r="M79" s="621"/>
      <c r="N79" s="621"/>
      <c r="O79" s="621"/>
    </row>
    <row r="80" spans="1:15" ht="12.75" customHeight="1">
      <c r="A80" s="621"/>
      <c r="B80" s="621"/>
      <c r="C80" s="621"/>
      <c r="D80" s="621"/>
      <c r="E80" s="621"/>
      <c r="F80" s="621"/>
      <c r="G80" s="621"/>
      <c r="H80" s="621"/>
      <c r="I80" s="621"/>
      <c r="J80" s="621"/>
      <c r="K80" s="621"/>
      <c r="L80" s="621"/>
      <c r="M80" s="621"/>
      <c r="N80" s="621"/>
      <c r="O80" s="621"/>
    </row>
    <row r="81" spans="1:15" ht="12.75" customHeight="1">
      <c r="A81" s="621"/>
      <c r="B81" s="621"/>
      <c r="C81" s="621"/>
      <c r="D81" s="621"/>
      <c r="E81" s="621"/>
      <c r="F81" s="621"/>
      <c r="G81" s="621"/>
      <c r="H81" s="621"/>
      <c r="I81" s="621"/>
      <c r="J81" s="621"/>
      <c r="K81" s="621"/>
      <c r="L81" s="621"/>
      <c r="M81" s="621"/>
      <c r="N81" s="621"/>
      <c r="O81" s="621"/>
    </row>
    <row r="82" spans="1:15" ht="12.75" customHeight="1">
      <c r="A82" s="621"/>
      <c r="B82" s="621"/>
      <c r="C82" s="621"/>
      <c r="D82" s="621"/>
      <c r="E82" s="621"/>
      <c r="F82" s="621"/>
      <c r="G82" s="621"/>
      <c r="H82" s="621"/>
      <c r="I82" s="621"/>
      <c r="J82" s="621"/>
      <c r="K82" s="621"/>
      <c r="L82" s="621"/>
      <c r="M82" s="621"/>
      <c r="N82" s="621"/>
      <c r="O82" s="621"/>
    </row>
    <row r="83" spans="1:15" ht="12.75" customHeight="1">
      <c r="A83" s="621"/>
      <c r="B83" s="621"/>
      <c r="C83" s="621"/>
      <c r="D83" s="621"/>
      <c r="E83" s="621"/>
      <c r="F83" s="621"/>
      <c r="G83" s="621"/>
      <c r="H83" s="621"/>
      <c r="I83" s="621"/>
      <c r="J83" s="621"/>
      <c r="K83" s="621"/>
      <c r="L83" s="621"/>
      <c r="M83" s="621"/>
      <c r="N83" s="621"/>
      <c r="O83" s="621"/>
    </row>
    <row r="84" spans="1:15" ht="12.75" customHeight="1">
      <c r="A84" s="621"/>
      <c r="B84" s="621"/>
      <c r="C84" s="621"/>
      <c r="D84" s="621"/>
      <c r="E84" s="621"/>
      <c r="F84" s="621"/>
      <c r="G84" s="621"/>
      <c r="H84" s="621"/>
      <c r="I84" s="621"/>
      <c r="J84" s="621"/>
      <c r="K84" s="621"/>
      <c r="L84" s="621"/>
      <c r="M84" s="621"/>
      <c r="N84" s="621"/>
      <c r="O84" s="621"/>
    </row>
    <row r="85" spans="1:15" ht="12.75" customHeight="1">
      <c r="A85" s="621"/>
      <c r="B85" s="621"/>
      <c r="C85" s="621"/>
      <c r="D85" s="621"/>
      <c r="E85" s="621"/>
      <c r="F85" s="621"/>
      <c r="G85" s="621"/>
      <c r="H85" s="621"/>
      <c r="I85" s="621"/>
      <c r="J85" s="621"/>
      <c r="K85" s="621"/>
      <c r="L85" s="621"/>
      <c r="M85" s="621"/>
      <c r="N85" s="621"/>
      <c r="O85" s="621"/>
    </row>
    <row r="86" spans="1:15" ht="12.75" customHeight="1">
      <c r="A86" s="621"/>
      <c r="B86" s="621"/>
      <c r="C86" s="621"/>
      <c r="D86" s="621"/>
      <c r="E86" s="621"/>
      <c r="F86" s="621"/>
      <c r="G86" s="621"/>
      <c r="H86" s="621"/>
      <c r="I86" s="621"/>
      <c r="J86" s="621"/>
      <c r="K86" s="621"/>
      <c r="L86" s="621"/>
      <c r="M86" s="621"/>
      <c r="N86" s="621"/>
      <c r="O86" s="621"/>
    </row>
    <row r="87" spans="1:15" ht="12.75" customHeight="1">
      <c r="A87" s="621"/>
      <c r="B87" s="621"/>
      <c r="C87" s="621"/>
      <c r="D87" s="621"/>
      <c r="E87" s="621"/>
      <c r="F87" s="621"/>
      <c r="G87" s="621"/>
      <c r="H87" s="621"/>
      <c r="I87" s="621"/>
      <c r="J87" s="621"/>
      <c r="K87" s="621"/>
      <c r="L87" s="621"/>
      <c r="M87" s="621"/>
      <c r="N87" s="621"/>
      <c r="O87" s="621"/>
    </row>
    <row r="88" spans="1:15" ht="12.75" customHeight="1">
      <c r="A88" s="621"/>
      <c r="B88" s="621"/>
      <c r="C88" s="621"/>
      <c r="D88" s="621"/>
      <c r="E88" s="621"/>
      <c r="F88" s="621"/>
      <c r="G88" s="621"/>
      <c r="H88" s="621"/>
      <c r="I88" s="621"/>
      <c r="J88" s="621"/>
      <c r="K88" s="621"/>
      <c r="L88" s="621"/>
      <c r="M88" s="621"/>
      <c r="N88" s="621"/>
      <c r="O88" s="621"/>
    </row>
    <row r="89" spans="1:15" ht="12.75" customHeight="1">
      <c r="A89" s="621"/>
      <c r="B89" s="621"/>
      <c r="C89" s="621"/>
      <c r="D89" s="621"/>
      <c r="E89" s="621"/>
      <c r="F89" s="621"/>
      <c r="G89" s="621"/>
      <c r="H89" s="621"/>
      <c r="I89" s="621"/>
      <c r="J89" s="621"/>
      <c r="K89" s="621"/>
      <c r="L89" s="621"/>
      <c r="M89" s="621"/>
      <c r="N89" s="621"/>
      <c r="O89" s="621"/>
    </row>
    <row r="90" spans="1:15" ht="12.75" customHeight="1">
      <c r="A90" s="621"/>
      <c r="B90" s="621"/>
      <c r="C90" s="621"/>
      <c r="D90" s="621"/>
      <c r="E90" s="621"/>
      <c r="F90" s="621"/>
      <c r="G90" s="621"/>
      <c r="H90" s="621"/>
      <c r="I90" s="621"/>
      <c r="J90" s="621"/>
      <c r="K90" s="621"/>
      <c r="L90" s="621"/>
      <c r="M90" s="621"/>
      <c r="N90" s="621"/>
      <c r="O90" s="621"/>
    </row>
    <row r="91" spans="1:15" ht="12.75" customHeight="1">
      <c r="A91" s="621"/>
      <c r="B91" s="621"/>
      <c r="C91" s="621"/>
      <c r="D91" s="621"/>
      <c r="E91" s="621"/>
      <c r="F91" s="621"/>
      <c r="G91" s="621"/>
      <c r="H91" s="621"/>
      <c r="I91" s="621"/>
      <c r="J91" s="621"/>
      <c r="K91" s="621"/>
      <c r="L91" s="621"/>
      <c r="M91" s="621"/>
      <c r="N91" s="621"/>
      <c r="O91" s="621"/>
    </row>
    <row r="92" spans="1:15" ht="12.75" customHeight="1">
      <c r="A92" s="621"/>
      <c r="B92" s="621"/>
      <c r="C92" s="621"/>
      <c r="D92" s="621"/>
      <c r="E92" s="621"/>
      <c r="F92" s="621"/>
      <c r="G92" s="621"/>
      <c r="H92" s="621"/>
      <c r="I92" s="621"/>
      <c r="J92" s="621"/>
      <c r="K92" s="621"/>
      <c r="L92" s="621"/>
      <c r="M92" s="621"/>
      <c r="N92" s="621"/>
      <c r="O92" s="621"/>
    </row>
    <row r="93" spans="1:15" ht="12.75" customHeight="1">
      <c r="A93" s="621"/>
      <c r="B93" s="621"/>
      <c r="C93" s="621"/>
      <c r="D93" s="621"/>
      <c r="E93" s="621"/>
      <c r="F93" s="621"/>
      <c r="G93" s="621"/>
      <c r="H93" s="621"/>
      <c r="I93" s="621"/>
      <c r="J93" s="621"/>
      <c r="K93" s="621"/>
      <c r="L93" s="621"/>
      <c r="M93" s="621"/>
      <c r="N93" s="621"/>
      <c r="O93" s="621"/>
    </row>
    <row r="94" spans="1:15" ht="12.75" customHeight="1">
      <c r="A94" s="621"/>
      <c r="B94" s="621"/>
      <c r="C94" s="621"/>
      <c r="D94" s="621"/>
      <c r="E94" s="621"/>
      <c r="F94" s="621"/>
      <c r="G94" s="621"/>
      <c r="H94" s="621"/>
      <c r="I94" s="621"/>
      <c r="J94" s="621"/>
      <c r="K94" s="621"/>
      <c r="L94" s="621"/>
      <c r="M94" s="621"/>
      <c r="N94" s="621"/>
      <c r="O94" s="621"/>
    </row>
    <row r="95" spans="1:15" ht="12.75" customHeight="1">
      <c r="A95" s="621"/>
      <c r="B95" s="621"/>
      <c r="C95" s="621"/>
      <c r="D95" s="621"/>
      <c r="E95" s="621"/>
      <c r="F95" s="621"/>
      <c r="G95" s="621"/>
      <c r="H95" s="621"/>
      <c r="I95" s="621"/>
      <c r="J95" s="621"/>
      <c r="K95" s="621"/>
      <c r="L95" s="621"/>
      <c r="M95" s="621"/>
      <c r="N95" s="621"/>
      <c r="O95" s="621"/>
    </row>
  </sheetData>
  <mergeCells count="17">
    <mergeCell ref="O6:O7"/>
    <mergeCell ref="A2:O2"/>
    <mergeCell ref="A3:O3"/>
    <mergeCell ref="A4:O4"/>
    <mergeCell ref="A5:B5"/>
    <mergeCell ref="A6:A7"/>
    <mergeCell ref="B6:B7"/>
    <mergeCell ref="C6:C7"/>
    <mergeCell ref="D6:D7"/>
    <mergeCell ref="E6:E7"/>
    <mergeCell ref="F6:F7"/>
    <mergeCell ref="A46:B46"/>
    <mergeCell ref="K51:N55"/>
    <mergeCell ref="G6:G7"/>
    <mergeCell ref="H6:H7"/>
    <mergeCell ref="I6:K6"/>
    <mergeCell ref="L6:N6"/>
  </mergeCells>
  <pageMargins left="0.7" right="0.7" top="0.75" bottom="0.75" header="0.3" footer="0.3"/>
  <pageSetup orientation="portrait" horizontalDpi="300" verticalDpi="300" r:id="rId1"/>
</worksheet>
</file>

<file path=xl/worksheets/sheet61.xml><?xml version="1.0" encoding="utf-8"?>
<worksheet xmlns="http://schemas.openxmlformats.org/spreadsheetml/2006/main" xmlns:r="http://schemas.openxmlformats.org/officeDocument/2006/relationships">
  <sheetPr codeName="Sheet60">
    <pageSetUpPr fitToPage="1"/>
  </sheetPr>
  <dimension ref="A1:P58"/>
  <sheetViews>
    <sheetView topLeftCell="A22" zoomScaleSheetLayoutView="100" workbookViewId="0">
      <selection activeCell="P43" sqref="P43"/>
    </sheetView>
  </sheetViews>
  <sheetFormatPr defaultColWidth="9.140625" defaultRowHeight="12.75"/>
  <cols>
    <col min="1" max="1" width="5.5703125" style="251" customWidth="1"/>
    <col min="2" max="2" width="16.140625" style="251" customWidth="1"/>
    <col min="3" max="3" width="10.28515625" style="251" customWidth="1"/>
    <col min="4" max="4" width="12.85546875" style="251" customWidth="1"/>
    <col min="5" max="5" width="8.7109375" style="251" customWidth="1"/>
    <col min="6" max="7" width="8" style="251" customWidth="1"/>
    <col min="8" max="10" width="8.140625" style="251" customWidth="1"/>
    <col min="11" max="11" width="8.42578125" style="251" customWidth="1"/>
    <col min="12" max="12" width="8.140625" style="251" customWidth="1"/>
    <col min="13" max="13" width="8.85546875" style="251" customWidth="1"/>
    <col min="14" max="14" width="8.140625" style="251" customWidth="1"/>
    <col min="15" max="15" width="9.140625" style="251"/>
    <col min="16" max="16" width="12.42578125" style="251" customWidth="1"/>
    <col min="17" max="16384" width="9.140625" style="251"/>
  </cols>
  <sheetData>
    <row r="1" spans="1:16" ht="12.75" customHeight="1">
      <c r="D1" s="972"/>
      <c r="E1" s="972"/>
      <c r="M1" s="964" t="s">
        <v>526</v>
      </c>
      <c r="N1" s="964"/>
    </row>
    <row r="2" spans="1:16" ht="15.75">
      <c r="A2" s="973" t="s">
        <v>0</v>
      </c>
      <c r="B2" s="973"/>
      <c r="C2" s="973"/>
      <c r="D2" s="973"/>
      <c r="E2" s="973"/>
      <c r="F2" s="973"/>
      <c r="G2" s="973"/>
      <c r="H2" s="973"/>
      <c r="I2" s="973"/>
      <c r="J2" s="973"/>
      <c r="K2" s="973"/>
      <c r="L2" s="973"/>
      <c r="M2" s="973"/>
      <c r="N2" s="973"/>
      <c r="O2" s="973"/>
      <c r="P2" s="973"/>
    </row>
    <row r="3" spans="1:16" ht="18">
      <c r="A3" s="974" t="s">
        <v>734</v>
      </c>
      <c r="B3" s="974"/>
      <c r="C3" s="974"/>
      <c r="D3" s="974"/>
      <c r="E3" s="974"/>
      <c r="F3" s="974"/>
      <c r="G3" s="974"/>
      <c r="H3" s="974"/>
      <c r="I3" s="974"/>
      <c r="J3" s="974"/>
      <c r="K3" s="974"/>
      <c r="L3" s="974"/>
      <c r="M3" s="974"/>
      <c r="N3" s="974"/>
      <c r="O3" s="974"/>
      <c r="P3" s="974"/>
    </row>
    <row r="4" spans="1:16" ht="12.75" customHeight="1">
      <c r="A4" s="975" t="s">
        <v>744</v>
      </c>
      <c r="B4" s="975"/>
      <c r="C4" s="975"/>
      <c r="D4" s="975"/>
      <c r="E4" s="975"/>
      <c r="F4" s="975"/>
      <c r="G4" s="975"/>
      <c r="H4" s="975"/>
      <c r="I4" s="975"/>
      <c r="J4" s="975"/>
      <c r="K4" s="975"/>
      <c r="L4" s="975"/>
      <c r="M4" s="975"/>
      <c r="N4" s="975"/>
      <c r="O4" s="975"/>
      <c r="P4" s="975"/>
    </row>
    <row r="5" spans="1:16" s="290" customFormat="1" ht="7.5" customHeight="1">
      <c r="A5" s="975"/>
      <c r="B5" s="975"/>
      <c r="C5" s="975"/>
      <c r="D5" s="975"/>
      <c r="E5" s="975"/>
      <c r="F5" s="975"/>
      <c r="G5" s="975"/>
      <c r="H5" s="975"/>
      <c r="I5" s="975"/>
      <c r="J5" s="975"/>
      <c r="K5" s="975"/>
      <c r="L5" s="975"/>
      <c r="M5" s="975"/>
      <c r="N5" s="975"/>
      <c r="O5" s="975"/>
      <c r="P5" s="975"/>
    </row>
    <row r="6" spans="1:16">
      <c r="A6" s="976"/>
      <c r="B6" s="976"/>
      <c r="C6" s="976"/>
      <c r="D6" s="976"/>
      <c r="E6" s="976"/>
      <c r="F6" s="976"/>
      <c r="G6" s="976"/>
      <c r="H6" s="976"/>
      <c r="I6" s="976"/>
      <c r="J6" s="976"/>
      <c r="K6" s="976"/>
      <c r="L6" s="976"/>
      <c r="M6" s="976"/>
      <c r="N6" s="976"/>
    </row>
    <row r="7" spans="1:16">
      <c r="A7" s="977" t="s">
        <v>933</v>
      </c>
      <c r="B7" s="977"/>
      <c r="D7" s="502"/>
      <c r="H7" s="978"/>
      <c r="I7" s="978"/>
      <c r="J7" s="978"/>
      <c r="K7" s="978"/>
      <c r="L7" s="978"/>
      <c r="M7" s="978"/>
      <c r="N7" s="978"/>
    </row>
    <row r="8" spans="1:16" s="257" customFormat="1" ht="39" customHeight="1">
      <c r="A8" s="894" t="s">
        <v>2</v>
      </c>
      <c r="B8" s="894" t="s">
        <v>3</v>
      </c>
      <c r="C8" s="989" t="s">
        <v>477</v>
      </c>
      <c r="D8" s="991" t="s">
        <v>78</v>
      </c>
      <c r="E8" s="993" t="s">
        <v>79</v>
      </c>
      <c r="F8" s="994"/>
      <c r="G8" s="994"/>
      <c r="H8" s="995"/>
      <c r="I8" s="894" t="s">
        <v>641</v>
      </c>
      <c r="J8" s="894"/>
      <c r="K8" s="894"/>
      <c r="L8" s="894"/>
      <c r="M8" s="894"/>
      <c r="N8" s="894"/>
      <c r="O8" s="988" t="s">
        <v>697</v>
      </c>
      <c r="P8" s="988"/>
    </row>
    <row r="9" spans="1:16" s="257" customFormat="1" ht="44.45" customHeight="1">
      <c r="A9" s="894"/>
      <c r="B9" s="894"/>
      <c r="C9" s="990"/>
      <c r="D9" s="992"/>
      <c r="E9" s="500" t="s">
        <v>83</v>
      </c>
      <c r="F9" s="500" t="s">
        <v>16</v>
      </c>
      <c r="G9" s="500" t="s">
        <v>36</v>
      </c>
      <c r="H9" s="500" t="s">
        <v>676</v>
      </c>
      <c r="I9" s="500" t="s">
        <v>14</v>
      </c>
      <c r="J9" s="500" t="s">
        <v>642</v>
      </c>
      <c r="K9" s="500" t="s">
        <v>643</v>
      </c>
      <c r="L9" s="500" t="s">
        <v>644</v>
      </c>
      <c r="M9" s="500" t="s">
        <v>645</v>
      </c>
      <c r="N9" s="500" t="s">
        <v>646</v>
      </c>
      <c r="O9" s="500" t="s">
        <v>702</v>
      </c>
      <c r="P9" s="500" t="s">
        <v>700</v>
      </c>
    </row>
    <row r="10" spans="1:16" s="510" customFormat="1">
      <c r="A10" s="295">
        <v>1</v>
      </c>
      <c r="B10" s="295">
        <v>2</v>
      </c>
      <c r="C10" s="295">
        <v>3</v>
      </c>
      <c r="D10" s="295">
        <v>4</v>
      </c>
      <c r="E10" s="295">
        <v>5</v>
      </c>
      <c r="F10" s="295">
        <v>6</v>
      </c>
      <c r="G10" s="295">
        <v>7</v>
      </c>
      <c r="H10" s="295">
        <v>8</v>
      </c>
      <c r="I10" s="295">
        <v>9</v>
      </c>
      <c r="J10" s="295">
        <v>10</v>
      </c>
      <c r="K10" s="295">
        <v>11</v>
      </c>
      <c r="L10" s="295">
        <v>12</v>
      </c>
      <c r="M10" s="295">
        <v>13</v>
      </c>
      <c r="N10" s="295">
        <v>14</v>
      </c>
      <c r="O10" s="295">
        <v>15</v>
      </c>
      <c r="P10" s="295">
        <v>16</v>
      </c>
    </row>
    <row r="11" spans="1:16" s="510" customFormat="1">
      <c r="A11" s="511">
        <v>1</v>
      </c>
      <c r="B11" s="512" t="s">
        <v>890</v>
      </c>
      <c r="C11" s="295"/>
      <c r="D11" s="334"/>
      <c r="E11" s="295"/>
      <c r="F11" s="295"/>
      <c r="G11" s="295"/>
      <c r="H11" s="295"/>
      <c r="I11" s="295"/>
      <c r="J11" s="295"/>
      <c r="K11" s="295"/>
      <c r="L11" s="295"/>
      <c r="M11" s="295"/>
      <c r="N11" s="295"/>
      <c r="O11" s="295"/>
      <c r="P11" s="295"/>
    </row>
    <row r="12" spans="1:16" s="510" customFormat="1">
      <c r="A12" s="511">
        <v>2</v>
      </c>
      <c r="B12" s="512" t="s">
        <v>891</v>
      </c>
      <c r="C12" s="295"/>
      <c r="D12" s="334"/>
      <c r="E12" s="295"/>
      <c r="F12" s="295"/>
      <c r="G12" s="295"/>
      <c r="H12" s="295"/>
      <c r="I12" s="295"/>
      <c r="J12" s="295"/>
      <c r="K12" s="295"/>
      <c r="L12" s="295"/>
      <c r="M12" s="295"/>
      <c r="N12" s="295"/>
      <c r="O12" s="295"/>
      <c r="P12" s="295"/>
    </row>
    <row r="13" spans="1:16" s="510" customFormat="1">
      <c r="A13" s="511">
        <v>3</v>
      </c>
      <c r="B13" s="512" t="s">
        <v>892</v>
      </c>
      <c r="C13" s="295"/>
      <c r="D13" s="334"/>
      <c r="E13" s="295"/>
      <c r="F13" s="295"/>
      <c r="G13" s="295"/>
      <c r="H13" s="295"/>
      <c r="I13" s="295"/>
      <c r="J13" s="295"/>
      <c r="K13" s="295"/>
      <c r="L13" s="295"/>
      <c r="M13" s="295"/>
      <c r="N13" s="295"/>
      <c r="O13" s="295"/>
      <c r="P13" s="295"/>
    </row>
    <row r="14" spans="1:16" s="510" customFormat="1">
      <c r="A14" s="511">
        <v>4</v>
      </c>
      <c r="B14" s="512" t="s">
        <v>893</v>
      </c>
      <c r="C14" s="295"/>
      <c r="D14" s="334"/>
      <c r="E14" s="295"/>
      <c r="F14" s="295"/>
      <c r="G14" s="295"/>
      <c r="H14" s="295"/>
      <c r="I14" s="295"/>
      <c r="J14" s="295"/>
      <c r="K14" s="295"/>
      <c r="L14" s="295"/>
      <c r="M14" s="295"/>
      <c r="N14" s="295"/>
      <c r="O14" s="295"/>
      <c r="P14" s="295"/>
    </row>
    <row r="15" spans="1:16" s="510" customFormat="1">
      <c r="A15" s="511">
        <v>5</v>
      </c>
      <c r="B15" s="512" t="s">
        <v>894</v>
      </c>
      <c r="C15" s="295"/>
      <c r="D15" s="334"/>
      <c r="E15" s="295"/>
      <c r="F15" s="295"/>
      <c r="G15" s="295"/>
      <c r="H15" s="295"/>
      <c r="I15" s="295"/>
      <c r="J15" s="295"/>
      <c r="K15" s="295"/>
      <c r="L15" s="295"/>
      <c r="M15" s="295"/>
      <c r="N15" s="295"/>
      <c r="O15" s="295"/>
      <c r="P15" s="295"/>
    </row>
    <row r="16" spans="1:16" s="510" customFormat="1">
      <c r="A16" s="511">
        <v>6</v>
      </c>
      <c r="B16" s="512" t="s">
        <v>895</v>
      </c>
      <c r="C16" s="295"/>
      <c r="D16" s="334"/>
      <c r="E16" s="295"/>
      <c r="F16" s="295"/>
      <c r="G16" s="295"/>
      <c r="H16" s="295"/>
      <c r="I16" s="295"/>
      <c r="J16" s="295"/>
      <c r="K16" s="295"/>
      <c r="L16" s="295"/>
      <c r="M16" s="295"/>
      <c r="N16" s="295"/>
      <c r="O16" s="295"/>
      <c r="P16" s="295"/>
    </row>
    <row r="17" spans="1:16" s="510" customFormat="1">
      <c r="A17" s="511">
        <v>7</v>
      </c>
      <c r="B17" s="512" t="s">
        <v>896</v>
      </c>
      <c r="C17" s="295"/>
      <c r="D17" s="334"/>
      <c r="E17" s="295"/>
      <c r="F17" s="295"/>
      <c r="G17" s="295"/>
      <c r="H17" s="295"/>
      <c r="I17" s="295"/>
      <c r="J17" s="295"/>
      <c r="K17" s="295"/>
      <c r="L17" s="295"/>
      <c r="M17" s="295"/>
      <c r="N17" s="295"/>
      <c r="O17" s="295"/>
      <c r="P17" s="295"/>
    </row>
    <row r="18" spans="1:16" s="510" customFormat="1">
      <c r="A18" s="511">
        <v>8</v>
      </c>
      <c r="B18" s="512" t="s">
        <v>897</v>
      </c>
      <c r="C18" s="295"/>
      <c r="D18" s="334"/>
      <c r="E18" s="295"/>
      <c r="F18" s="295"/>
      <c r="G18" s="295"/>
      <c r="H18" s="295"/>
      <c r="I18" s="295"/>
      <c r="J18" s="295"/>
      <c r="K18" s="295"/>
      <c r="L18" s="295"/>
      <c r="M18" s="295"/>
      <c r="N18" s="295"/>
      <c r="O18" s="295"/>
      <c r="P18" s="295"/>
    </row>
    <row r="19" spans="1:16" s="510" customFormat="1">
      <c r="A19" s="511">
        <v>9</v>
      </c>
      <c r="B19" s="512" t="s">
        <v>898</v>
      </c>
      <c r="C19" s="295"/>
      <c r="D19" s="334"/>
      <c r="E19" s="295"/>
      <c r="F19" s="295"/>
      <c r="G19" s="295"/>
      <c r="H19" s="295"/>
      <c r="I19" s="295"/>
      <c r="J19" s="295"/>
      <c r="K19" s="295"/>
      <c r="L19" s="295"/>
      <c r="M19" s="295"/>
      <c r="N19" s="295"/>
      <c r="O19" s="295"/>
      <c r="P19" s="295"/>
    </row>
    <row r="20" spans="1:16" s="510" customFormat="1">
      <c r="A20" s="511">
        <v>10</v>
      </c>
      <c r="B20" s="512" t="s">
        <v>899</v>
      </c>
      <c r="C20" s="295"/>
      <c r="D20" s="334"/>
      <c r="E20" s="295"/>
      <c r="F20" s="295"/>
      <c r="G20" s="295"/>
      <c r="H20" s="295"/>
      <c r="I20" s="295"/>
      <c r="J20" s="295"/>
      <c r="K20" s="295"/>
      <c r="L20" s="295"/>
      <c r="M20" s="295"/>
      <c r="N20" s="295"/>
      <c r="O20" s="295"/>
      <c r="P20" s="295"/>
    </row>
    <row r="21" spans="1:16" s="510" customFormat="1">
      <c r="A21" s="511">
        <v>11</v>
      </c>
      <c r="B21" s="512" t="s">
        <v>900</v>
      </c>
      <c r="C21" s="295"/>
      <c r="D21" s="334"/>
      <c r="E21" s="295"/>
      <c r="F21" s="295"/>
      <c r="G21" s="295"/>
      <c r="H21" s="295"/>
      <c r="I21" s="295"/>
      <c r="J21" s="295"/>
      <c r="K21" s="295"/>
      <c r="L21" s="295"/>
      <c r="M21" s="295"/>
      <c r="N21" s="295"/>
      <c r="O21" s="295"/>
      <c r="P21" s="295"/>
    </row>
    <row r="22" spans="1:16" s="510" customFormat="1">
      <c r="A22" s="511">
        <v>12</v>
      </c>
      <c r="B22" s="512" t="s">
        <v>901</v>
      </c>
      <c r="C22" s="295"/>
      <c r="D22" s="334"/>
      <c r="E22" s="295"/>
      <c r="F22" s="295"/>
      <c r="G22" s="295"/>
      <c r="H22" s="295"/>
      <c r="I22" s="295"/>
      <c r="J22" s="295"/>
      <c r="K22" s="295"/>
      <c r="L22" s="295"/>
      <c r="M22" s="295"/>
      <c r="N22" s="295"/>
      <c r="O22" s="295"/>
      <c r="P22" s="295"/>
    </row>
    <row r="23" spans="1:16" s="510" customFormat="1">
      <c r="A23" s="511">
        <v>13</v>
      </c>
      <c r="B23" s="512" t="s">
        <v>902</v>
      </c>
      <c r="C23" s="295"/>
      <c r="D23" s="334"/>
      <c r="E23" s="295"/>
      <c r="F23" s="295"/>
      <c r="G23" s="295"/>
      <c r="H23" s="295"/>
      <c r="I23" s="295"/>
      <c r="J23" s="295"/>
      <c r="K23" s="295"/>
      <c r="L23" s="295"/>
      <c r="M23" s="295"/>
      <c r="N23" s="295"/>
      <c r="O23" s="295"/>
      <c r="P23" s="295"/>
    </row>
    <row r="24" spans="1:16" s="510" customFormat="1">
      <c r="A24" s="511">
        <v>14</v>
      </c>
      <c r="B24" s="512" t="s">
        <v>903</v>
      </c>
      <c r="C24" s="295"/>
      <c r="D24" s="334"/>
      <c r="E24" s="295"/>
      <c r="F24" s="295"/>
      <c r="G24" s="295"/>
      <c r="H24" s="295"/>
      <c r="I24" s="295"/>
      <c r="J24" s="295"/>
      <c r="K24" s="295"/>
      <c r="L24" s="295"/>
      <c r="M24" s="295"/>
      <c r="N24" s="295"/>
      <c r="O24" s="295"/>
      <c r="P24" s="295"/>
    </row>
    <row r="25" spans="1:16" s="510" customFormat="1">
      <c r="A25" s="511">
        <v>15</v>
      </c>
      <c r="B25" s="512" t="s">
        <v>904</v>
      </c>
      <c r="C25" s="295"/>
      <c r="D25" s="334"/>
      <c r="E25" s="295"/>
      <c r="F25" s="295"/>
      <c r="G25" s="295"/>
      <c r="H25" s="295"/>
      <c r="I25" s="295"/>
      <c r="J25" s="295"/>
      <c r="K25" s="295"/>
      <c r="L25" s="295"/>
      <c r="M25" s="295"/>
      <c r="N25" s="295"/>
      <c r="O25" s="295"/>
      <c r="P25" s="295"/>
    </row>
    <row r="26" spans="1:16" s="510" customFormat="1">
      <c r="A26" s="511">
        <v>16</v>
      </c>
      <c r="B26" s="512" t="s">
        <v>905</v>
      </c>
      <c r="C26" s="295"/>
      <c r="D26" s="334"/>
      <c r="E26" s="295"/>
      <c r="F26" s="295"/>
      <c r="G26" s="295"/>
      <c r="H26" s="295"/>
      <c r="I26" s="295"/>
      <c r="J26" s="295"/>
      <c r="K26" s="295"/>
      <c r="L26" s="295"/>
      <c r="M26" s="295"/>
      <c r="N26" s="295"/>
      <c r="O26" s="295"/>
      <c r="P26" s="295"/>
    </row>
    <row r="27" spans="1:16" s="510" customFormat="1">
      <c r="A27" s="511">
        <v>17</v>
      </c>
      <c r="B27" s="512" t="s">
        <v>906</v>
      </c>
      <c r="C27" s="295"/>
      <c r="D27" s="334"/>
      <c r="E27" s="295"/>
      <c r="F27" s="295"/>
      <c r="G27" s="295"/>
      <c r="H27" s="295"/>
      <c r="I27" s="295"/>
      <c r="J27" s="295"/>
      <c r="K27" s="295"/>
      <c r="L27" s="295"/>
      <c r="M27" s="295"/>
      <c r="N27" s="295"/>
      <c r="O27" s="295"/>
      <c r="P27" s="295"/>
    </row>
    <row r="28" spans="1:16" s="510" customFormat="1">
      <c r="A28" s="511">
        <v>18</v>
      </c>
      <c r="B28" s="512" t="s">
        <v>907</v>
      </c>
      <c r="C28" s="295"/>
      <c r="D28" s="334"/>
      <c r="E28" s="295"/>
      <c r="F28" s="295"/>
      <c r="G28" s="295"/>
      <c r="H28" s="295"/>
      <c r="I28" s="295"/>
      <c r="J28" s="295"/>
      <c r="K28" s="295"/>
      <c r="L28" s="295"/>
      <c r="M28" s="295"/>
      <c r="N28" s="295"/>
      <c r="O28" s="295"/>
      <c r="P28" s="295"/>
    </row>
    <row r="29" spans="1:16" s="510" customFormat="1">
      <c r="A29" s="511">
        <v>19</v>
      </c>
      <c r="B29" s="512" t="s">
        <v>908</v>
      </c>
      <c r="C29" s="295"/>
      <c r="D29" s="334"/>
      <c r="E29" s="295"/>
      <c r="F29" s="295"/>
      <c r="G29" s="295"/>
      <c r="H29" s="295"/>
      <c r="I29" s="295"/>
      <c r="J29" s="295"/>
      <c r="K29" s="295"/>
      <c r="L29" s="295"/>
      <c r="M29" s="295"/>
      <c r="N29" s="295"/>
      <c r="O29" s="295"/>
      <c r="P29" s="295"/>
    </row>
    <row r="30" spans="1:16" s="510" customFormat="1" ht="13.5" customHeight="1">
      <c r="A30" s="511">
        <v>20</v>
      </c>
      <c r="B30" s="512" t="s">
        <v>909</v>
      </c>
      <c r="C30" s="295"/>
      <c r="D30" s="334"/>
      <c r="E30" s="295"/>
      <c r="F30" s="295"/>
      <c r="G30" s="295"/>
      <c r="H30" s="295"/>
      <c r="I30" s="295"/>
      <c r="J30" s="295"/>
      <c r="K30" s="295"/>
      <c r="L30" s="295"/>
      <c r="M30" s="295"/>
      <c r="N30" s="295"/>
      <c r="O30" s="295"/>
      <c r="P30" s="295"/>
    </row>
    <row r="31" spans="1:16" s="510" customFormat="1">
      <c r="A31" s="511">
        <v>21</v>
      </c>
      <c r="B31" s="512" t="s">
        <v>910</v>
      </c>
      <c r="C31" s="295"/>
      <c r="D31" s="334"/>
      <c r="E31" s="295"/>
      <c r="F31" s="295"/>
      <c r="G31" s="295"/>
      <c r="H31" s="295"/>
      <c r="I31" s="295"/>
      <c r="J31" s="295"/>
      <c r="K31" s="295"/>
      <c r="L31" s="295"/>
      <c r="M31" s="295"/>
      <c r="N31" s="295"/>
      <c r="O31" s="295"/>
      <c r="P31" s="295"/>
    </row>
    <row r="32" spans="1:16" s="510" customFormat="1">
      <c r="A32" s="511">
        <v>22</v>
      </c>
      <c r="B32" s="512" t="s">
        <v>911</v>
      </c>
      <c r="C32" s="295"/>
      <c r="D32" s="334"/>
      <c r="E32" s="295"/>
      <c r="F32" s="295"/>
      <c r="G32" s="295"/>
      <c r="H32" s="295"/>
      <c r="I32" s="295"/>
      <c r="J32" s="295"/>
      <c r="K32" s="295"/>
      <c r="L32" s="295"/>
      <c r="M32" s="295"/>
      <c r="N32" s="295"/>
      <c r="O32" s="295"/>
      <c r="P32" s="295"/>
    </row>
    <row r="33" spans="1:16" s="510" customFormat="1">
      <c r="A33" s="511">
        <v>23</v>
      </c>
      <c r="B33" s="512" t="s">
        <v>912</v>
      </c>
      <c r="C33" s="295"/>
      <c r="D33" s="334"/>
      <c r="E33" s="295"/>
      <c r="F33" s="295"/>
      <c r="G33" s="295"/>
      <c r="H33" s="295"/>
      <c r="I33" s="295"/>
      <c r="J33" s="295"/>
      <c r="K33" s="295"/>
      <c r="L33" s="295"/>
      <c r="M33" s="295"/>
      <c r="N33" s="295"/>
      <c r="O33" s="295"/>
      <c r="P33" s="295"/>
    </row>
    <row r="34" spans="1:16" s="510" customFormat="1">
      <c r="A34" s="511">
        <v>24</v>
      </c>
      <c r="B34" s="512" t="s">
        <v>913</v>
      </c>
      <c r="C34" s="295"/>
      <c r="D34" s="334"/>
      <c r="E34" s="295"/>
      <c r="F34" s="295"/>
      <c r="G34" s="295"/>
      <c r="H34" s="295"/>
      <c r="I34" s="295"/>
      <c r="J34" s="295"/>
      <c r="K34" s="295"/>
      <c r="L34" s="295"/>
      <c r="M34" s="295"/>
      <c r="N34" s="295"/>
      <c r="O34" s="295"/>
      <c r="P34" s="295"/>
    </row>
    <row r="35" spans="1:16" s="510" customFormat="1">
      <c r="A35" s="511">
        <v>25</v>
      </c>
      <c r="B35" s="512" t="s">
        <v>914</v>
      </c>
      <c r="C35" s="295"/>
      <c r="D35" s="334"/>
      <c r="E35" s="295"/>
      <c r="F35" s="295"/>
      <c r="G35" s="295"/>
      <c r="H35" s="295"/>
      <c r="I35" s="295"/>
      <c r="J35" s="295"/>
      <c r="K35" s="295"/>
      <c r="L35" s="295"/>
      <c r="M35" s="295"/>
      <c r="N35" s="295"/>
      <c r="O35" s="295"/>
      <c r="P35" s="295"/>
    </row>
    <row r="36" spans="1:16" s="510" customFormat="1">
      <c r="A36" s="511">
        <v>26</v>
      </c>
      <c r="B36" s="512" t="s">
        <v>915</v>
      </c>
      <c r="C36" s="295"/>
      <c r="D36" s="334"/>
      <c r="E36" s="295"/>
      <c r="F36" s="295"/>
      <c r="G36" s="295"/>
      <c r="H36" s="295"/>
      <c r="I36" s="295"/>
      <c r="J36" s="295"/>
      <c r="K36" s="295"/>
      <c r="L36" s="295"/>
      <c r="M36" s="295"/>
      <c r="N36" s="295"/>
      <c r="O36" s="295"/>
      <c r="P36" s="295"/>
    </row>
    <row r="37" spans="1:16" s="510" customFormat="1">
      <c r="A37" s="511">
        <v>27</v>
      </c>
      <c r="B37" s="512" t="s">
        <v>916</v>
      </c>
      <c r="C37" s="295"/>
      <c r="D37" s="334"/>
      <c r="E37" s="295"/>
      <c r="F37" s="295"/>
      <c r="G37" s="295"/>
      <c r="H37" s="295"/>
      <c r="I37" s="295"/>
      <c r="J37" s="295"/>
      <c r="K37" s="295"/>
      <c r="L37" s="295"/>
      <c r="M37" s="295"/>
      <c r="N37" s="295"/>
      <c r="O37" s="295"/>
      <c r="P37" s="295"/>
    </row>
    <row r="38" spans="1:16" s="510" customFormat="1">
      <c r="A38" s="511">
        <v>28</v>
      </c>
      <c r="B38" s="512" t="s">
        <v>917</v>
      </c>
      <c r="C38" s="295"/>
      <c r="D38" s="334"/>
      <c r="E38" s="295"/>
      <c r="F38" s="295"/>
      <c r="G38" s="295"/>
      <c r="H38" s="295"/>
      <c r="I38" s="295"/>
      <c r="J38" s="295"/>
      <c r="K38" s="295"/>
      <c r="L38" s="295"/>
      <c r="M38" s="295"/>
      <c r="N38" s="295"/>
      <c r="O38" s="295"/>
      <c r="P38" s="295"/>
    </row>
    <row r="39" spans="1:16" s="510" customFormat="1">
      <c r="A39" s="252">
        <v>29</v>
      </c>
      <c r="B39" s="513" t="s">
        <v>918</v>
      </c>
      <c r="C39" s="295"/>
      <c r="D39" s="334"/>
      <c r="E39" s="295"/>
      <c r="F39" s="295"/>
      <c r="G39" s="295"/>
      <c r="H39" s="295"/>
      <c r="I39" s="295"/>
      <c r="J39" s="295"/>
      <c r="K39" s="295"/>
      <c r="L39" s="295"/>
      <c r="M39" s="295"/>
      <c r="N39" s="295"/>
      <c r="O39" s="295"/>
      <c r="P39" s="295"/>
    </row>
    <row r="40" spans="1:16" s="510" customFormat="1">
      <c r="A40" s="252">
        <v>30</v>
      </c>
      <c r="B40" s="513" t="s">
        <v>919</v>
      </c>
      <c r="C40" s="295"/>
      <c r="D40" s="334"/>
      <c r="E40" s="295"/>
      <c r="F40" s="295"/>
      <c r="G40" s="295"/>
      <c r="H40" s="295"/>
      <c r="I40" s="295"/>
      <c r="J40" s="295"/>
      <c r="K40" s="295"/>
      <c r="L40" s="295"/>
      <c r="M40" s="295"/>
      <c r="N40" s="295"/>
      <c r="O40" s="295"/>
      <c r="P40" s="295"/>
    </row>
    <row r="41" spans="1:16" s="510" customFormat="1">
      <c r="A41" s="252">
        <v>31</v>
      </c>
      <c r="B41" s="513" t="s">
        <v>920</v>
      </c>
      <c r="C41" s="295"/>
      <c r="D41" s="334"/>
      <c r="E41" s="295"/>
      <c r="F41" s="295"/>
      <c r="G41" s="295"/>
      <c r="H41" s="295"/>
      <c r="I41" s="295"/>
      <c r="J41" s="295"/>
      <c r="K41" s="295"/>
      <c r="L41" s="295"/>
      <c r="M41" s="295"/>
      <c r="N41" s="295"/>
      <c r="O41" s="295"/>
      <c r="P41" s="295"/>
    </row>
    <row r="42" spans="1:16" s="510" customFormat="1">
      <c r="A42" s="252">
        <v>32</v>
      </c>
      <c r="B42" s="513" t="s">
        <v>921</v>
      </c>
      <c r="C42" s="295"/>
      <c r="D42" s="334"/>
      <c r="E42" s="295"/>
      <c r="F42" s="295"/>
      <c r="G42" s="295"/>
      <c r="H42" s="295"/>
      <c r="I42" s="295"/>
      <c r="J42" s="295"/>
      <c r="K42" s="295"/>
      <c r="L42" s="295"/>
      <c r="M42" s="295"/>
      <c r="N42" s="295"/>
      <c r="O42" s="295"/>
      <c r="P42" s="295"/>
    </row>
    <row r="43" spans="1:16">
      <c r="A43" s="252">
        <v>33</v>
      </c>
      <c r="B43" s="513" t="s">
        <v>922</v>
      </c>
      <c r="C43" s="253">
        <v>2000</v>
      </c>
      <c r="D43" s="276">
        <v>313</v>
      </c>
      <c r="E43" s="253">
        <f>C43*D43*150/1000000</f>
        <v>93.9</v>
      </c>
      <c r="F43" s="253"/>
      <c r="G43" s="253"/>
      <c r="H43" s="253"/>
      <c r="I43" s="253"/>
      <c r="J43" s="253"/>
      <c r="K43" s="253"/>
      <c r="L43" s="253"/>
      <c r="M43" s="253"/>
      <c r="N43" s="253"/>
      <c r="O43" s="253">
        <v>109.4</v>
      </c>
      <c r="P43" s="521">
        <f>E43*1500/100000</f>
        <v>1.4085000000000001</v>
      </c>
    </row>
    <row r="44" spans="1:16">
      <c r="A44" s="252">
        <v>34</v>
      </c>
      <c r="B44" s="513" t="s">
        <v>923</v>
      </c>
      <c r="C44" s="253"/>
      <c r="D44" s="276"/>
      <c r="E44" s="253"/>
      <c r="F44" s="253"/>
      <c r="G44" s="253"/>
      <c r="H44" s="253"/>
      <c r="I44" s="253"/>
      <c r="J44" s="253"/>
      <c r="K44" s="253"/>
      <c r="L44" s="253"/>
      <c r="M44" s="253"/>
      <c r="N44" s="253"/>
      <c r="O44" s="253"/>
      <c r="P44" s="253"/>
    </row>
    <row r="45" spans="1:16">
      <c r="A45" s="252">
        <v>35</v>
      </c>
      <c r="B45" s="513" t="s">
        <v>924</v>
      </c>
      <c r="C45" s="253"/>
      <c r="D45" s="276"/>
      <c r="E45" s="253"/>
      <c r="F45" s="253"/>
      <c r="G45" s="253"/>
      <c r="H45" s="253"/>
      <c r="I45" s="253"/>
      <c r="J45" s="253"/>
      <c r="K45" s="253"/>
      <c r="L45" s="253"/>
      <c r="M45" s="253"/>
      <c r="N45" s="253"/>
      <c r="O45" s="253"/>
      <c r="P45" s="253"/>
    </row>
    <row r="46" spans="1:16">
      <c r="A46" s="252">
        <v>36</v>
      </c>
      <c r="B46" s="513" t="s">
        <v>925</v>
      </c>
      <c r="C46" s="253"/>
      <c r="D46" s="276"/>
      <c r="E46" s="253"/>
      <c r="F46" s="253"/>
      <c r="G46" s="253"/>
      <c r="H46" s="253"/>
      <c r="I46" s="253"/>
      <c r="J46" s="253"/>
      <c r="K46" s="253"/>
      <c r="L46" s="253"/>
      <c r="M46" s="253"/>
      <c r="N46" s="253"/>
      <c r="O46" s="253"/>
      <c r="P46" s="253"/>
    </row>
    <row r="47" spans="1:16">
      <c r="A47" s="252">
        <v>37</v>
      </c>
      <c r="B47" s="513" t="s">
        <v>926</v>
      </c>
      <c r="C47" s="253"/>
      <c r="D47" s="276"/>
      <c r="E47" s="253"/>
      <c r="F47" s="253"/>
      <c r="G47" s="253"/>
      <c r="H47" s="253"/>
      <c r="I47" s="253"/>
      <c r="J47" s="253"/>
      <c r="K47" s="253"/>
      <c r="L47" s="253"/>
      <c r="M47" s="253"/>
      <c r="N47" s="253"/>
      <c r="O47" s="253"/>
      <c r="P47" s="253"/>
    </row>
    <row r="48" spans="1:16">
      <c r="A48" s="252">
        <v>38</v>
      </c>
      <c r="B48" s="513" t="s">
        <v>927</v>
      </c>
      <c r="C48" s="253"/>
      <c r="D48" s="276"/>
      <c r="E48" s="253"/>
      <c r="F48" s="253"/>
      <c r="G48" s="253"/>
      <c r="H48" s="253"/>
      <c r="I48" s="253"/>
      <c r="J48" s="253"/>
      <c r="K48" s="253"/>
      <c r="L48" s="253"/>
      <c r="M48" s="253"/>
      <c r="N48" s="253"/>
      <c r="O48" s="253"/>
      <c r="P48" s="253"/>
    </row>
    <row r="49" spans="1:16">
      <c r="A49" s="296" t="s">
        <v>14</v>
      </c>
      <c r="B49" s="253"/>
      <c r="C49" s="253"/>
      <c r="D49" s="276"/>
      <c r="E49" s="253"/>
      <c r="F49" s="253"/>
      <c r="G49" s="253"/>
      <c r="H49" s="253"/>
      <c r="I49" s="253"/>
      <c r="J49" s="253"/>
      <c r="K49" s="253"/>
      <c r="L49" s="253"/>
      <c r="M49" s="253"/>
      <c r="N49" s="253"/>
      <c r="O49" s="253"/>
      <c r="P49" s="253"/>
    </row>
    <row r="50" spans="1:16">
      <c r="A50" s="254"/>
      <c r="B50" s="254"/>
      <c r="C50" s="254"/>
      <c r="D50" s="254"/>
    </row>
    <row r="51" spans="1:16">
      <c r="A51" s="255"/>
      <c r="B51" s="256"/>
      <c r="C51" s="256"/>
      <c r="D51" s="254"/>
    </row>
    <row r="52" spans="1:16">
      <c r="E52" s="392"/>
      <c r="F52" s="392"/>
    </row>
    <row r="54" spans="1:16" ht="12.75" customHeight="1">
      <c r="M54" s="961" t="s">
        <v>885</v>
      </c>
      <c r="N54" s="961"/>
      <c r="O54" s="961"/>
      <c r="P54" s="961"/>
    </row>
    <row r="55" spans="1:16" ht="12.75" customHeight="1">
      <c r="M55" s="961"/>
      <c r="N55" s="961"/>
      <c r="O55" s="961"/>
      <c r="P55" s="961"/>
    </row>
    <row r="56" spans="1:16" ht="12.75" customHeight="1">
      <c r="M56" s="961"/>
      <c r="N56" s="961"/>
      <c r="O56" s="961"/>
      <c r="P56" s="961"/>
    </row>
    <row r="57" spans="1:16" ht="12.75" customHeight="1">
      <c r="M57" s="961"/>
      <c r="N57" s="961"/>
      <c r="O57" s="961"/>
      <c r="P57" s="961"/>
    </row>
    <row r="58" spans="1:16" ht="12.75" customHeight="1">
      <c r="M58" s="961"/>
      <c r="N58" s="961"/>
      <c r="O58" s="961"/>
      <c r="P58" s="961"/>
    </row>
  </sheetData>
  <mergeCells count="16">
    <mergeCell ref="M54:P58"/>
    <mergeCell ref="O8:P8"/>
    <mergeCell ref="I8:N8"/>
    <mergeCell ref="A6:N6"/>
    <mergeCell ref="D1:E1"/>
    <mergeCell ref="M1:N1"/>
    <mergeCell ref="C8:C9"/>
    <mergeCell ref="A7:B7"/>
    <mergeCell ref="H7:N7"/>
    <mergeCell ref="A8:A9"/>
    <mergeCell ref="B8:B9"/>
    <mergeCell ref="D8:D9"/>
    <mergeCell ref="E8:H8"/>
    <mergeCell ref="A4:P5"/>
    <mergeCell ref="A3:P3"/>
    <mergeCell ref="A2:P2"/>
  </mergeCells>
  <printOptions horizontalCentered="1"/>
  <pageMargins left="0.70866141732283472" right="0.70866141732283472" top="0.23622047244094491" bottom="0" header="0.31496062992125984" footer="0.31496062992125984"/>
  <pageSetup paperSize="9" scale="94" orientation="landscape" r:id="rId1"/>
</worksheet>
</file>

<file path=xl/worksheets/sheet62.xml><?xml version="1.0" encoding="utf-8"?>
<worksheet xmlns="http://schemas.openxmlformats.org/spreadsheetml/2006/main" xmlns:r="http://schemas.openxmlformats.org/officeDocument/2006/relationships">
  <sheetPr codeName="Sheet61">
    <pageSetUpPr fitToPage="1"/>
  </sheetPr>
  <dimension ref="A1:P58"/>
  <sheetViews>
    <sheetView topLeftCell="A19" zoomScale="70" zoomScaleNormal="70" zoomScaleSheetLayoutView="100" workbookViewId="0">
      <selection activeCell="R12" sqref="R12"/>
    </sheetView>
  </sheetViews>
  <sheetFormatPr defaultColWidth="17" defaultRowHeight="17.25" customHeight="1"/>
  <cols>
    <col min="1" max="1" width="9.85546875" style="251" customWidth="1"/>
    <col min="2" max="16384" width="17" style="251"/>
  </cols>
  <sheetData>
    <row r="1" spans="1:16" ht="17.25" customHeight="1">
      <c r="D1" s="972"/>
      <c r="E1" s="972"/>
      <c r="M1" s="964" t="s">
        <v>647</v>
      </c>
      <c r="N1" s="964"/>
    </row>
    <row r="2" spans="1:16" ht="17.25" customHeight="1">
      <c r="A2" s="973" t="s">
        <v>0</v>
      </c>
      <c r="B2" s="973"/>
      <c r="C2" s="973"/>
      <c r="D2" s="973"/>
      <c r="E2" s="973"/>
      <c r="F2" s="973"/>
      <c r="G2" s="973"/>
      <c r="H2" s="973"/>
      <c r="I2" s="973"/>
      <c r="J2" s="973"/>
      <c r="K2" s="973"/>
      <c r="L2" s="973"/>
      <c r="M2" s="973"/>
      <c r="N2" s="973"/>
    </row>
    <row r="3" spans="1:16" ht="17.25" customHeight="1">
      <c r="A3" s="974" t="s">
        <v>734</v>
      </c>
      <c r="B3" s="974"/>
      <c r="C3" s="974"/>
      <c r="D3" s="974"/>
      <c r="E3" s="974"/>
      <c r="F3" s="974"/>
      <c r="G3" s="974"/>
      <c r="H3" s="974"/>
      <c r="I3" s="974"/>
      <c r="J3" s="974"/>
      <c r="K3" s="974"/>
      <c r="L3" s="974"/>
      <c r="M3" s="974"/>
      <c r="N3" s="974"/>
    </row>
    <row r="4" spans="1:16" ht="17.25" customHeight="1">
      <c r="A4" s="998" t="s">
        <v>745</v>
      </c>
      <c r="B4" s="998"/>
      <c r="C4" s="998"/>
      <c r="D4" s="998"/>
      <c r="E4" s="998"/>
      <c r="F4" s="998"/>
      <c r="G4" s="998"/>
      <c r="H4" s="998"/>
      <c r="I4" s="998"/>
      <c r="J4" s="998"/>
      <c r="K4" s="998"/>
      <c r="L4" s="998"/>
      <c r="M4" s="998"/>
      <c r="N4" s="998"/>
    </row>
    <row r="5" spans="1:16" s="290" customFormat="1" ht="17.25" customHeight="1">
      <c r="A5" s="998"/>
      <c r="B5" s="998"/>
      <c r="C5" s="998"/>
      <c r="D5" s="998"/>
      <c r="E5" s="998"/>
      <c r="F5" s="998"/>
      <c r="G5" s="998"/>
      <c r="H5" s="998"/>
      <c r="I5" s="998"/>
      <c r="J5" s="998"/>
      <c r="K5" s="998"/>
      <c r="L5" s="998"/>
      <c r="M5" s="998"/>
      <c r="N5" s="998"/>
    </row>
    <row r="6" spans="1:16" ht="17.25" customHeight="1">
      <c r="A6" s="976"/>
      <c r="B6" s="976"/>
      <c r="C6" s="976"/>
      <c r="D6" s="976"/>
      <c r="E6" s="976"/>
      <c r="F6" s="976"/>
      <c r="G6" s="976"/>
      <c r="H6" s="976"/>
      <c r="I6" s="976"/>
      <c r="J6" s="976"/>
      <c r="K6" s="976"/>
      <c r="L6" s="976"/>
      <c r="M6" s="976"/>
      <c r="N6" s="976"/>
    </row>
    <row r="7" spans="1:16" ht="17.25" customHeight="1">
      <c r="A7" s="977" t="s">
        <v>928</v>
      </c>
      <c r="B7" s="977"/>
      <c r="D7" s="502"/>
      <c r="H7" s="978"/>
      <c r="I7" s="978"/>
      <c r="J7" s="978"/>
      <c r="K7" s="978"/>
      <c r="L7" s="978"/>
      <c r="M7" s="978"/>
      <c r="N7" s="978"/>
    </row>
    <row r="8" spans="1:16" ht="30" customHeight="1">
      <c r="A8" s="997" t="s">
        <v>2</v>
      </c>
      <c r="B8" s="997" t="s">
        <v>3</v>
      </c>
      <c r="C8" s="999" t="s">
        <v>477</v>
      </c>
      <c r="D8" s="1001" t="s">
        <v>78</v>
      </c>
      <c r="E8" s="1003" t="s">
        <v>79</v>
      </c>
      <c r="F8" s="1004"/>
      <c r="G8" s="1004"/>
      <c r="H8" s="1005"/>
      <c r="I8" s="997" t="s">
        <v>641</v>
      </c>
      <c r="J8" s="997"/>
      <c r="K8" s="997"/>
      <c r="L8" s="997"/>
      <c r="M8" s="997"/>
      <c r="N8" s="997"/>
      <c r="O8" s="996" t="s">
        <v>697</v>
      </c>
      <c r="P8" s="996"/>
    </row>
    <row r="9" spans="1:16" ht="50.25" customHeight="1">
      <c r="A9" s="997"/>
      <c r="B9" s="997"/>
      <c r="C9" s="1000"/>
      <c r="D9" s="1002"/>
      <c r="E9" s="590" t="s">
        <v>83</v>
      </c>
      <c r="F9" s="590" t="s">
        <v>16</v>
      </c>
      <c r="G9" s="590" t="s">
        <v>36</v>
      </c>
      <c r="H9" s="590" t="s">
        <v>676</v>
      </c>
      <c r="I9" s="590" t="s">
        <v>14</v>
      </c>
      <c r="J9" s="590" t="s">
        <v>642</v>
      </c>
      <c r="K9" s="590" t="s">
        <v>643</v>
      </c>
      <c r="L9" s="590" t="s">
        <v>644</v>
      </c>
      <c r="M9" s="590" t="s">
        <v>645</v>
      </c>
      <c r="N9" s="590" t="s">
        <v>646</v>
      </c>
      <c r="O9" s="590" t="s">
        <v>702</v>
      </c>
      <c r="P9" s="590" t="s">
        <v>700</v>
      </c>
    </row>
    <row r="10" spans="1:16" ht="17.25" customHeight="1">
      <c r="A10" s="600">
        <v>1</v>
      </c>
      <c r="B10" s="600">
        <v>2</v>
      </c>
      <c r="C10" s="600">
        <v>3</v>
      </c>
      <c r="D10" s="600">
        <v>8</v>
      </c>
      <c r="E10" s="600">
        <v>9</v>
      </c>
      <c r="F10" s="600">
        <v>10</v>
      </c>
      <c r="G10" s="600">
        <v>11</v>
      </c>
      <c r="H10" s="600">
        <v>12</v>
      </c>
      <c r="I10" s="600">
        <v>9</v>
      </c>
      <c r="J10" s="600">
        <v>10</v>
      </c>
      <c r="K10" s="600">
        <v>11</v>
      </c>
      <c r="L10" s="600">
        <v>12</v>
      </c>
      <c r="M10" s="600">
        <v>13</v>
      </c>
      <c r="N10" s="600">
        <v>14</v>
      </c>
      <c r="O10" s="600">
        <v>15</v>
      </c>
      <c r="P10" s="600">
        <v>16</v>
      </c>
    </row>
    <row r="11" spans="1:16" s="510" customFormat="1" ht="17.25" customHeight="1">
      <c r="A11" s="600">
        <v>1</v>
      </c>
      <c r="B11" s="601" t="s">
        <v>890</v>
      </c>
      <c r="C11" s="600" t="s">
        <v>937</v>
      </c>
      <c r="D11" s="600" t="s">
        <v>937</v>
      </c>
      <c r="E11" s="600" t="s">
        <v>937</v>
      </c>
      <c r="F11" s="600" t="s">
        <v>937</v>
      </c>
      <c r="G11" s="600" t="s">
        <v>937</v>
      </c>
      <c r="H11" s="600" t="s">
        <v>937</v>
      </c>
      <c r="I11" s="600" t="s">
        <v>937</v>
      </c>
      <c r="J11" s="600" t="s">
        <v>937</v>
      </c>
      <c r="K11" s="600" t="s">
        <v>937</v>
      </c>
      <c r="L11" s="600" t="s">
        <v>937</v>
      </c>
      <c r="M11" s="600" t="s">
        <v>937</v>
      </c>
      <c r="N11" s="600" t="s">
        <v>937</v>
      </c>
      <c r="O11" s="600" t="s">
        <v>937</v>
      </c>
      <c r="P11" s="600" t="s">
        <v>937</v>
      </c>
    </row>
    <row r="12" spans="1:16" s="510" customFormat="1" ht="17.25" customHeight="1">
      <c r="A12" s="600">
        <v>2</v>
      </c>
      <c r="B12" s="601" t="s">
        <v>891</v>
      </c>
      <c r="C12" s="600" t="s">
        <v>937</v>
      </c>
      <c r="D12" s="600" t="s">
        <v>937</v>
      </c>
      <c r="E12" s="600" t="s">
        <v>937</v>
      </c>
      <c r="F12" s="600" t="s">
        <v>937</v>
      </c>
      <c r="G12" s="600" t="s">
        <v>937</v>
      </c>
      <c r="H12" s="600" t="s">
        <v>937</v>
      </c>
      <c r="I12" s="600" t="s">
        <v>937</v>
      </c>
      <c r="J12" s="600" t="s">
        <v>937</v>
      </c>
      <c r="K12" s="600" t="s">
        <v>937</v>
      </c>
      <c r="L12" s="600" t="s">
        <v>937</v>
      </c>
      <c r="M12" s="600" t="s">
        <v>937</v>
      </c>
      <c r="N12" s="600" t="s">
        <v>937</v>
      </c>
      <c r="O12" s="600" t="s">
        <v>937</v>
      </c>
      <c r="P12" s="600" t="s">
        <v>937</v>
      </c>
    </row>
    <row r="13" spans="1:16" s="510" customFormat="1" ht="17.25" customHeight="1">
      <c r="A13" s="600">
        <v>3</v>
      </c>
      <c r="B13" s="601" t="s">
        <v>892</v>
      </c>
      <c r="C13" s="600" t="s">
        <v>937</v>
      </c>
      <c r="D13" s="600" t="s">
        <v>937</v>
      </c>
      <c r="E13" s="600" t="s">
        <v>937</v>
      </c>
      <c r="F13" s="600" t="s">
        <v>937</v>
      </c>
      <c r="G13" s="600" t="s">
        <v>937</v>
      </c>
      <c r="H13" s="600" t="s">
        <v>937</v>
      </c>
      <c r="I13" s="600" t="s">
        <v>937</v>
      </c>
      <c r="J13" s="600" t="s">
        <v>937</v>
      </c>
      <c r="K13" s="600" t="s">
        <v>937</v>
      </c>
      <c r="L13" s="600" t="s">
        <v>937</v>
      </c>
      <c r="M13" s="600" t="s">
        <v>937</v>
      </c>
      <c r="N13" s="600" t="s">
        <v>937</v>
      </c>
      <c r="O13" s="600" t="s">
        <v>937</v>
      </c>
      <c r="P13" s="600" t="s">
        <v>937</v>
      </c>
    </row>
    <row r="14" spans="1:16" s="510" customFormat="1" ht="17.25" customHeight="1">
      <c r="A14" s="600">
        <v>4</v>
      </c>
      <c r="B14" s="601" t="s">
        <v>893</v>
      </c>
      <c r="C14" s="600" t="s">
        <v>937</v>
      </c>
      <c r="D14" s="600" t="s">
        <v>937</v>
      </c>
      <c r="E14" s="600" t="s">
        <v>937</v>
      </c>
      <c r="F14" s="600" t="s">
        <v>937</v>
      </c>
      <c r="G14" s="600" t="s">
        <v>937</v>
      </c>
      <c r="H14" s="600" t="s">
        <v>937</v>
      </c>
      <c r="I14" s="600" t="s">
        <v>937</v>
      </c>
      <c r="J14" s="600" t="s">
        <v>937</v>
      </c>
      <c r="K14" s="600" t="s">
        <v>937</v>
      </c>
      <c r="L14" s="600" t="s">
        <v>937</v>
      </c>
      <c r="M14" s="600" t="s">
        <v>937</v>
      </c>
      <c r="N14" s="600" t="s">
        <v>937</v>
      </c>
      <c r="O14" s="600" t="s">
        <v>937</v>
      </c>
      <c r="P14" s="600" t="s">
        <v>937</v>
      </c>
    </row>
    <row r="15" spans="1:16" s="510" customFormat="1" ht="17.25" customHeight="1">
      <c r="A15" s="600">
        <v>5</v>
      </c>
      <c r="B15" s="601" t="s">
        <v>894</v>
      </c>
      <c r="C15" s="600" t="s">
        <v>937</v>
      </c>
      <c r="D15" s="600" t="s">
        <v>937</v>
      </c>
      <c r="E15" s="600" t="s">
        <v>937</v>
      </c>
      <c r="F15" s="600" t="s">
        <v>937</v>
      </c>
      <c r="G15" s="600" t="s">
        <v>937</v>
      </c>
      <c r="H15" s="600" t="s">
        <v>937</v>
      </c>
      <c r="I15" s="600" t="s">
        <v>937</v>
      </c>
      <c r="J15" s="600" t="s">
        <v>937</v>
      </c>
      <c r="K15" s="600" t="s">
        <v>937</v>
      </c>
      <c r="L15" s="600" t="s">
        <v>937</v>
      </c>
      <c r="M15" s="600" t="s">
        <v>937</v>
      </c>
      <c r="N15" s="600" t="s">
        <v>937</v>
      </c>
      <c r="O15" s="600" t="s">
        <v>937</v>
      </c>
      <c r="P15" s="600" t="s">
        <v>937</v>
      </c>
    </row>
    <row r="16" spans="1:16" s="510" customFormat="1" ht="17.25" customHeight="1">
      <c r="A16" s="600">
        <v>6</v>
      </c>
      <c r="B16" s="601" t="s">
        <v>895</v>
      </c>
      <c r="C16" s="600" t="s">
        <v>937</v>
      </c>
      <c r="D16" s="600" t="s">
        <v>937</v>
      </c>
      <c r="E16" s="600" t="s">
        <v>937</v>
      </c>
      <c r="F16" s="600" t="s">
        <v>937</v>
      </c>
      <c r="G16" s="600" t="s">
        <v>937</v>
      </c>
      <c r="H16" s="600" t="s">
        <v>937</v>
      </c>
      <c r="I16" s="600" t="s">
        <v>937</v>
      </c>
      <c r="J16" s="600" t="s">
        <v>937</v>
      </c>
      <c r="K16" s="600" t="s">
        <v>937</v>
      </c>
      <c r="L16" s="600" t="s">
        <v>937</v>
      </c>
      <c r="M16" s="600" t="s">
        <v>937</v>
      </c>
      <c r="N16" s="600" t="s">
        <v>937</v>
      </c>
      <c r="O16" s="600" t="s">
        <v>937</v>
      </c>
      <c r="P16" s="600" t="s">
        <v>937</v>
      </c>
    </row>
    <row r="17" spans="1:16" s="510" customFormat="1" ht="17.25" customHeight="1">
      <c r="A17" s="600">
        <v>7</v>
      </c>
      <c r="B17" s="601" t="s">
        <v>896</v>
      </c>
      <c r="C17" s="600" t="s">
        <v>937</v>
      </c>
      <c r="D17" s="600" t="s">
        <v>937</v>
      </c>
      <c r="E17" s="600" t="s">
        <v>937</v>
      </c>
      <c r="F17" s="600" t="s">
        <v>937</v>
      </c>
      <c r="G17" s="600" t="s">
        <v>937</v>
      </c>
      <c r="H17" s="600" t="s">
        <v>937</v>
      </c>
      <c r="I17" s="600" t="s">
        <v>937</v>
      </c>
      <c r="J17" s="600" t="s">
        <v>937</v>
      </c>
      <c r="K17" s="600" t="s">
        <v>937</v>
      </c>
      <c r="L17" s="600" t="s">
        <v>937</v>
      </c>
      <c r="M17" s="600" t="s">
        <v>937</v>
      </c>
      <c r="N17" s="600" t="s">
        <v>937</v>
      </c>
      <c r="O17" s="600" t="s">
        <v>937</v>
      </c>
      <c r="P17" s="600" t="s">
        <v>937</v>
      </c>
    </row>
    <row r="18" spans="1:16" s="510" customFormat="1" ht="17.25" customHeight="1">
      <c r="A18" s="600">
        <v>8</v>
      </c>
      <c r="B18" s="601" t="s">
        <v>897</v>
      </c>
      <c r="C18" s="600" t="s">
        <v>937</v>
      </c>
      <c r="D18" s="600" t="s">
        <v>937</v>
      </c>
      <c r="E18" s="600" t="s">
        <v>937</v>
      </c>
      <c r="F18" s="600" t="s">
        <v>937</v>
      </c>
      <c r="G18" s="600" t="s">
        <v>937</v>
      </c>
      <c r="H18" s="600" t="s">
        <v>937</v>
      </c>
      <c r="I18" s="600" t="s">
        <v>937</v>
      </c>
      <c r="J18" s="600" t="s">
        <v>937</v>
      </c>
      <c r="K18" s="600" t="s">
        <v>937</v>
      </c>
      <c r="L18" s="600" t="s">
        <v>937</v>
      </c>
      <c r="M18" s="600" t="s">
        <v>937</v>
      </c>
      <c r="N18" s="600" t="s">
        <v>937</v>
      </c>
      <c r="O18" s="600" t="s">
        <v>937</v>
      </c>
      <c r="P18" s="600" t="s">
        <v>937</v>
      </c>
    </row>
    <row r="19" spans="1:16" s="510" customFormat="1" ht="17.25" customHeight="1">
      <c r="A19" s="600">
        <v>9</v>
      </c>
      <c r="B19" s="601" t="s">
        <v>898</v>
      </c>
      <c r="C19" s="600" t="s">
        <v>937</v>
      </c>
      <c r="D19" s="600" t="s">
        <v>937</v>
      </c>
      <c r="E19" s="600" t="s">
        <v>937</v>
      </c>
      <c r="F19" s="600" t="s">
        <v>937</v>
      </c>
      <c r="G19" s="600" t="s">
        <v>937</v>
      </c>
      <c r="H19" s="600" t="s">
        <v>937</v>
      </c>
      <c r="I19" s="600" t="s">
        <v>937</v>
      </c>
      <c r="J19" s="600" t="s">
        <v>937</v>
      </c>
      <c r="K19" s="600" t="s">
        <v>937</v>
      </c>
      <c r="L19" s="600" t="s">
        <v>937</v>
      </c>
      <c r="M19" s="600" t="s">
        <v>937</v>
      </c>
      <c r="N19" s="600" t="s">
        <v>937</v>
      </c>
      <c r="O19" s="600" t="s">
        <v>937</v>
      </c>
      <c r="P19" s="600" t="s">
        <v>937</v>
      </c>
    </row>
    <row r="20" spans="1:16" s="510" customFormat="1" ht="17.25" customHeight="1">
      <c r="A20" s="600">
        <v>10</v>
      </c>
      <c r="B20" s="601" t="s">
        <v>899</v>
      </c>
      <c r="C20" s="600" t="s">
        <v>937</v>
      </c>
      <c r="D20" s="600" t="s">
        <v>937</v>
      </c>
      <c r="E20" s="600" t="s">
        <v>937</v>
      </c>
      <c r="F20" s="600" t="s">
        <v>937</v>
      </c>
      <c r="G20" s="600" t="s">
        <v>937</v>
      </c>
      <c r="H20" s="600" t="s">
        <v>937</v>
      </c>
      <c r="I20" s="600" t="s">
        <v>937</v>
      </c>
      <c r="J20" s="600" t="s">
        <v>937</v>
      </c>
      <c r="K20" s="600" t="s">
        <v>937</v>
      </c>
      <c r="L20" s="600" t="s">
        <v>937</v>
      </c>
      <c r="M20" s="600" t="s">
        <v>937</v>
      </c>
      <c r="N20" s="600" t="s">
        <v>937</v>
      </c>
      <c r="O20" s="600" t="s">
        <v>937</v>
      </c>
      <c r="P20" s="600" t="s">
        <v>937</v>
      </c>
    </row>
    <row r="21" spans="1:16" s="510" customFormat="1" ht="17.25" customHeight="1">
      <c r="A21" s="600">
        <v>11</v>
      </c>
      <c r="B21" s="601" t="s">
        <v>900</v>
      </c>
      <c r="C21" s="600" t="s">
        <v>937</v>
      </c>
      <c r="D21" s="600" t="s">
        <v>937</v>
      </c>
      <c r="E21" s="600" t="s">
        <v>937</v>
      </c>
      <c r="F21" s="600" t="s">
        <v>937</v>
      </c>
      <c r="G21" s="600" t="s">
        <v>937</v>
      </c>
      <c r="H21" s="600" t="s">
        <v>937</v>
      </c>
      <c r="I21" s="600" t="s">
        <v>937</v>
      </c>
      <c r="J21" s="600" t="s">
        <v>937</v>
      </c>
      <c r="K21" s="600" t="s">
        <v>937</v>
      </c>
      <c r="L21" s="600" t="s">
        <v>937</v>
      </c>
      <c r="M21" s="600" t="s">
        <v>937</v>
      </c>
      <c r="N21" s="600" t="s">
        <v>937</v>
      </c>
      <c r="O21" s="600" t="s">
        <v>937</v>
      </c>
      <c r="P21" s="600" t="s">
        <v>937</v>
      </c>
    </row>
    <row r="22" spans="1:16" s="510" customFormat="1" ht="17.25" customHeight="1">
      <c r="A22" s="600">
        <v>12</v>
      </c>
      <c r="B22" s="601" t="s">
        <v>901</v>
      </c>
      <c r="C22" s="600" t="s">
        <v>937</v>
      </c>
      <c r="D22" s="600" t="s">
        <v>937</v>
      </c>
      <c r="E22" s="600" t="s">
        <v>937</v>
      </c>
      <c r="F22" s="600" t="s">
        <v>937</v>
      </c>
      <c r="G22" s="600" t="s">
        <v>937</v>
      </c>
      <c r="H22" s="600" t="s">
        <v>937</v>
      </c>
      <c r="I22" s="600" t="s">
        <v>937</v>
      </c>
      <c r="J22" s="600" t="s">
        <v>937</v>
      </c>
      <c r="K22" s="600" t="s">
        <v>937</v>
      </c>
      <c r="L22" s="600" t="s">
        <v>937</v>
      </c>
      <c r="M22" s="600" t="s">
        <v>937</v>
      </c>
      <c r="N22" s="600" t="s">
        <v>937</v>
      </c>
      <c r="O22" s="600" t="s">
        <v>937</v>
      </c>
      <c r="P22" s="600" t="s">
        <v>937</v>
      </c>
    </row>
    <row r="23" spans="1:16" s="510" customFormat="1" ht="17.25" customHeight="1">
      <c r="A23" s="600">
        <v>13</v>
      </c>
      <c r="B23" s="601" t="s">
        <v>902</v>
      </c>
      <c r="C23" s="600" t="s">
        <v>937</v>
      </c>
      <c r="D23" s="600" t="s">
        <v>937</v>
      </c>
      <c r="E23" s="600" t="s">
        <v>937</v>
      </c>
      <c r="F23" s="600" t="s">
        <v>937</v>
      </c>
      <c r="G23" s="600" t="s">
        <v>937</v>
      </c>
      <c r="H23" s="600" t="s">
        <v>937</v>
      </c>
      <c r="I23" s="600" t="s">
        <v>937</v>
      </c>
      <c r="J23" s="600" t="s">
        <v>937</v>
      </c>
      <c r="K23" s="600" t="s">
        <v>937</v>
      </c>
      <c r="L23" s="600" t="s">
        <v>937</v>
      </c>
      <c r="M23" s="600" t="s">
        <v>937</v>
      </c>
      <c r="N23" s="600" t="s">
        <v>937</v>
      </c>
      <c r="O23" s="600" t="s">
        <v>937</v>
      </c>
      <c r="P23" s="600" t="s">
        <v>937</v>
      </c>
    </row>
    <row r="24" spans="1:16" s="510" customFormat="1" ht="17.25" customHeight="1">
      <c r="A24" s="600">
        <v>14</v>
      </c>
      <c r="B24" s="601" t="s">
        <v>903</v>
      </c>
      <c r="C24" s="600" t="s">
        <v>937</v>
      </c>
      <c r="D24" s="600" t="s">
        <v>937</v>
      </c>
      <c r="E24" s="600" t="s">
        <v>937</v>
      </c>
      <c r="F24" s="600" t="s">
        <v>937</v>
      </c>
      <c r="G24" s="600" t="s">
        <v>937</v>
      </c>
      <c r="H24" s="600" t="s">
        <v>937</v>
      </c>
      <c r="I24" s="600" t="s">
        <v>937</v>
      </c>
      <c r="J24" s="600" t="s">
        <v>937</v>
      </c>
      <c r="K24" s="600" t="s">
        <v>937</v>
      </c>
      <c r="L24" s="600" t="s">
        <v>937</v>
      </c>
      <c r="M24" s="600" t="s">
        <v>937</v>
      </c>
      <c r="N24" s="600" t="s">
        <v>937</v>
      </c>
      <c r="O24" s="600" t="s">
        <v>937</v>
      </c>
      <c r="P24" s="600" t="s">
        <v>937</v>
      </c>
    </row>
    <row r="25" spans="1:16" s="510" customFormat="1" ht="17.25" customHeight="1">
      <c r="A25" s="600">
        <v>15</v>
      </c>
      <c r="B25" s="601" t="s">
        <v>904</v>
      </c>
      <c r="C25" s="600" t="s">
        <v>937</v>
      </c>
      <c r="D25" s="600" t="s">
        <v>937</v>
      </c>
      <c r="E25" s="600" t="s">
        <v>937</v>
      </c>
      <c r="F25" s="600" t="s">
        <v>937</v>
      </c>
      <c r="G25" s="600" t="s">
        <v>937</v>
      </c>
      <c r="H25" s="600" t="s">
        <v>937</v>
      </c>
      <c r="I25" s="600" t="s">
        <v>937</v>
      </c>
      <c r="J25" s="600" t="s">
        <v>937</v>
      </c>
      <c r="K25" s="600" t="s">
        <v>937</v>
      </c>
      <c r="L25" s="600" t="s">
        <v>937</v>
      </c>
      <c r="M25" s="600" t="s">
        <v>937</v>
      </c>
      <c r="N25" s="600" t="s">
        <v>937</v>
      </c>
      <c r="O25" s="600" t="s">
        <v>937</v>
      </c>
      <c r="P25" s="600" t="s">
        <v>937</v>
      </c>
    </row>
    <row r="26" spans="1:16" s="510" customFormat="1" ht="17.25" customHeight="1">
      <c r="A26" s="600">
        <v>16</v>
      </c>
      <c r="B26" s="601" t="s">
        <v>905</v>
      </c>
      <c r="C26" s="600" t="s">
        <v>937</v>
      </c>
      <c r="D26" s="600" t="s">
        <v>937</v>
      </c>
      <c r="E26" s="600" t="s">
        <v>937</v>
      </c>
      <c r="F26" s="600" t="s">
        <v>937</v>
      </c>
      <c r="G26" s="600" t="s">
        <v>937</v>
      </c>
      <c r="H26" s="600" t="s">
        <v>937</v>
      </c>
      <c r="I26" s="600" t="s">
        <v>937</v>
      </c>
      <c r="J26" s="600" t="s">
        <v>937</v>
      </c>
      <c r="K26" s="600" t="s">
        <v>937</v>
      </c>
      <c r="L26" s="600" t="s">
        <v>937</v>
      </c>
      <c r="M26" s="600" t="s">
        <v>937</v>
      </c>
      <c r="N26" s="600" t="s">
        <v>937</v>
      </c>
      <c r="O26" s="600" t="s">
        <v>937</v>
      </c>
      <c r="P26" s="600" t="s">
        <v>937</v>
      </c>
    </row>
    <row r="27" spans="1:16" s="510" customFormat="1" ht="17.25" customHeight="1">
      <c r="A27" s="600">
        <v>17</v>
      </c>
      <c r="B27" s="601" t="s">
        <v>906</v>
      </c>
      <c r="C27" s="600" t="s">
        <v>937</v>
      </c>
      <c r="D27" s="600" t="s">
        <v>937</v>
      </c>
      <c r="E27" s="600" t="s">
        <v>937</v>
      </c>
      <c r="F27" s="600" t="s">
        <v>937</v>
      </c>
      <c r="G27" s="600" t="s">
        <v>937</v>
      </c>
      <c r="H27" s="600" t="s">
        <v>937</v>
      </c>
      <c r="I27" s="600" t="s">
        <v>937</v>
      </c>
      <c r="J27" s="600" t="s">
        <v>937</v>
      </c>
      <c r="K27" s="600" t="s">
        <v>937</v>
      </c>
      <c r="L27" s="600" t="s">
        <v>937</v>
      </c>
      <c r="M27" s="600" t="s">
        <v>937</v>
      </c>
      <c r="N27" s="600" t="s">
        <v>937</v>
      </c>
      <c r="O27" s="600" t="s">
        <v>937</v>
      </c>
      <c r="P27" s="600" t="s">
        <v>937</v>
      </c>
    </row>
    <row r="28" spans="1:16" s="510" customFormat="1" ht="17.25" customHeight="1">
      <c r="A28" s="600">
        <v>18</v>
      </c>
      <c r="B28" s="601" t="s">
        <v>907</v>
      </c>
      <c r="C28" s="600" t="s">
        <v>937</v>
      </c>
      <c r="D28" s="600" t="s">
        <v>937</v>
      </c>
      <c r="E28" s="600" t="s">
        <v>937</v>
      </c>
      <c r="F28" s="600" t="s">
        <v>937</v>
      </c>
      <c r="G28" s="600" t="s">
        <v>937</v>
      </c>
      <c r="H28" s="600" t="s">
        <v>937</v>
      </c>
      <c r="I28" s="600" t="s">
        <v>937</v>
      </c>
      <c r="J28" s="600" t="s">
        <v>937</v>
      </c>
      <c r="K28" s="600" t="s">
        <v>937</v>
      </c>
      <c r="L28" s="600" t="s">
        <v>937</v>
      </c>
      <c r="M28" s="600" t="s">
        <v>937</v>
      </c>
      <c r="N28" s="600" t="s">
        <v>937</v>
      </c>
      <c r="O28" s="600" t="s">
        <v>937</v>
      </c>
      <c r="P28" s="600" t="s">
        <v>937</v>
      </c>
    </row>
    <row r="29" spans="1:16" s="510" customFormat="1" ht="17.25" customHeight="1">
      <c r="A29" s="600">
        <v>19</v>
      </c>
      <c r="B29" s="601" t="s">
        <v>908</v>
      </c>
      <c r="C29" s="600" t="s">
        <v>937</v>
      </c>
      <c r="D29" s="600" t="s">
        <v>937</v>
      </c>
      <c r="E29" s="600" t="s">
        <v>937</v>
      </c>
      <c r="F29" s="600" t="s">
        <v>937</v>
      </c>
      <c r="G29" s="600" t="s">
        <v>937</v>
      </c>
      <c r="H29" s="600" t="s">
        <v>937</v>
      </c>
      <c r="I29" s="600" t="s">
        <v>937</v>
      </c>
      <c r="J29" s="600" t="s">
        <v>937</v>
      </c>
      <c r="K29" s="600" t="s">
        <v>937</v>
      </c>
      <c r="L29" s="600" t="s">
        <v>937</v>
      </c>
      <c r="M29" s="600" t="s">
        <v>937</v>
      </c>
      <c r="N29" s="600" t="s">
        <v>937</v>
      </c>
      <c r="O29" s="600" t="s">
        <v>937</v>
      </c>
      <c r="P29" s="600" t="s">
        <v>937</v>
      </c>
    </row>
    <row r="30" spans="1:16" s="510" customFormat="1" ht="17.25" customHeight="1">
      <c r="A30" s="600">
        <v>20</v>
      </c>
      <c r="B30" s="601" t="s">
        <v>909</v>
      </c>
      <c r="C30" s="600" t="s">
        <v>937</v>
      </c>
      <c r="D30" s="600" t="s">
        <v>937</v>
      </c>
      <c r="E30" s="600" t="s">
        <v>937</v>
      </c>
      <c r="F30" s="600" t="s">
        <v>937</v>
      </c>
      <c r="G30" s="600" t="s">
        <v>937</v>
      </c>
      <c r="H30" s="600" t="s">
        <v>937</v>
      </c>
      <c r="I30" s="600" t="s">
        <v>937</v>
      </c>
      <c r="J30" s="600" t="s">
        <v>937</v>
      </c>
      <c r="K30" s="600" t="s">
        <v>937</v>
      </c>
      <c r="L30" s="600" t="s">
        <v>937</v>
      </c>
      <c r="M30" s="600" t="s">
        <v>937</v>
      </c>
      <c r="N30" s="600" t="s">
        <v>937</v>
      </c>
      <c r="O30" s="600" t="s">
        <v>937</v>
      </c>
      <c r="P30" s="600" t="s">
        <v>937</v>
      </c>
    </row>
    <row r="31" spans="1:16" s="510" customFormat="1" ht="17.25" customHeight="1">
      <c r="A31" s="600">
        <v>21</v>
      </c>
      <c r="B31" s="601" t="s">
        <v>910</v>
      </c>
      <c r="C31" s="600" t="s">
        <v>937</v>
      </c>
      <c r="D31" s="600" t="s">
        <v>937</v>
      </c>
      <c r="E31" s="600" t="s">
        <v>937</v>
      </c>
      <c r="F31" s="600" t="s">
        <v>937</v>
      </c>
      <c r="G31" s="600" t="s">
        <v>937</v>
      </c>
      <c r="H31" s="600" t="s">
        <v>937</v>
      </c>
      <c r="I31" s="600" t="s">
        <v>937</v>
      </c>
      <c r="J31" s="600" t="s">
        <v>937</v>
      </c>
      <c r="K31" s="600" t="s">
        <v>937</v>
      </c>
      <c r="L31" s="600" t="s">
        <v>937</v>
      </c>
      <c r="M31" s="600" t="s">
        <v>937</v>
      </c>
      <c r="N31" s="600" t="s">
        <v>937</v>
      </c>
      <c r="O31" s="600" t="s">
        <v>937</v>
      </c>
      <c r="P31" s="600" t="s">
        <v>937</v>
      </c>
    </row>
    <row r="32" spans="1:16" s="510" customFormat="1" ht="17.25" customHeight="1">
      <c r="A32" s="600">
        <v>22</v>
      </c>
      <c r="B32" s="601" t="s">
        <v>911</v>
      </c>
      <c r="C32" s="600" t="s">
        <v>937</v>
      </c>
      <c r="D32" s="600" t="s">
        <v>937</v>
      </c>
      <c r="E32" s="600" t="s">
        <v>937</v>
      </c>
      <c r="F32" s="600" t="s">
        <v>937</v>
      </c>
      <c r="G32" s="600" t="s">
        <v>937</v>
      </c>
      <c r="H32" s="600" t="s">
        <v>937</v>
      </c>
      <c r="I32" s="600" t="s">
        <v>937</v>
      </c>
      <c r="J32" s="600" t="s">
        <v>937</v>
      </c>
      <c r="K32" s="600" t="s">
        <v>937</v>
      </c>
      <c r="L32" s="600" t="s">
        <v>937</v>
      </c>
      <c r="M32" s="600" t="s">
        <v>937</v>
      </c>
      <c r="N32" s="600" t="s">
        <v>937</v>
      </c>
      <c r="O32" s="600" t="s">
        <v>937</v>
      </c>
      <c r="P32" s="600" t="s">
        <v>937</v>
      </c>
    </row>
    <row r="33" spans="1:16" s="510" customFormat="1" ht="17.25" customHeight="1">
      <c r="A33" s="600">
        <v>23</v>
      </c>
      <c r="B33" s="601" t="s">
        <v>912</v>
      </c>
      <c r="C33" s="600" t="s">
        <v>937</v>
      </c>
      <c r="D33" s="600" t="s">
        <v>937</v>
      </c>
      <c r="E33" s="600" t="s">
        <v>937</v>
      </c>
      <c r="F33" s="600" t="s">
        <v>937</v>
      </c>
      <c r="G33" s="600" t="s">
        <v>937</v>
      </c>
      <c r="H33" s="600" t="s">
        <v>937</v>
      </c>
      <c r="I33" s="600" t="s">
        <v>937</v>
      </c>
      <c r="J33" s="600" t="s">
        <v>937</v>
      </c>
      <c r="K33" s="600" t="s">
        <v>937</v>
      </c>
      <c r="L33" s="600" t="s">
        <v>937</v>
      </c>
      <c r="M33" s="600" t="s">
        <v>937</v>
      </c>
      <c r="N33" s="600" t="s">
        <v>937</v>
      </c>
      <c r="O33" s="600" t="s">
        <v>937</v>
      </c>
      <c r="P33" s="600" t="s">
        <v>937</v>
      </c>
    </row>
    <row r="34" spans="1:16" s="510" customFormat="1" ht="17.25" customHeight="1">
      <c r="A34" s="600">
        <v>24</v>
      </c>
      <c r="B34" s="601" t="s">
        <v>913</v>
      </c>
      <c r="C34" s="600" t="s">
        <v>937</v>
      </c>
      <c r="D34" s="600" t="s">
        <v>937</v>
      </c>
      <c r="E34" s="600" t="s">
        <v>937</v>
      </c>
      <c r="F34" s="600" t="s">
        <v>937</v>
      </c>
      <c r="G34" s="600" t="s">
        <v>937</v>
      </c>
      <c r="H34" s="600" t="s">
        <v>937</v>
      </c>
      <c r="I34" s="600" t="s">
        <v>937</v>
      </c>
      <c r="J34" s="600" t="s">
        <v>937</v>
      </c>
      <c r="K34" s="600" t="s">
        <v>937</v>
      </c>
      <c r="L34" s="600" t="s">
        <v>937</v>
      </c>
      <c r="M34" s="600" t="s">
        <v>937</v>
      </c>
      <c r="N34" s="600" t="s">
        <v>937</v>
      </c>
      <c r="O34" s="600" t="s">
        <v>937</v>
      </c>
      <c r="P34" s="600" t="s">
        <v>937</v>
      </c>
    </row>
    <row r="35" spans="1:16" s="510" customFormat="1" ht="17.25" customHeight="1">
      <c r="A35" s="600">
        <v>25</v>
      </c>
      <c r="B35" s="601" t="s">
        <v>914</v>
      </c>
      <c r="C35" s="600" t="s">
        <v>937</v>
      </c>
      <c r="D35" s="600" t="s">
        <v>937</v>
      </c>
      <c r="E35" s="600" t="s">
        <v>937</v>
      </c>
      <c r="F35" s="600" t="s">
        <v>937</v>
      </c>
      <c r="G35" s="600" t="s">
        <v>937</v>
      </c>
      <c r="H35" s="600" t="s">
        <v>937</v>
      </c>
      <c r="I35" s="600" t="s">
        <v>937</v>
      </c>
      <c r="J35" s="600" t="s">
        <v>937</v>
      </c>
      <c r="K35" s="600" t="s">
        <v>937</v>
      </c>
      <c r="L35" s="600" t="s">
        <v>937</v>
      </c>
      <c r="M35" s="600" t="s">
        <v>937</v>
      </c>
      <c r="N35" s="600" t="s">
        <v>937</v>
      </c>
      <c r="O35" s="600" t="s">
        <v>937</v>
      </c>
      <c r="P35" s="600" t="s">
        <v>937</v>
      </c>
    </row>
    <row r="36" spans="1:16" s="510" customFormat="1" ht="17.25" customHeight="1">
      <c r="A36" s="600">
        <v>26</v>
      </c>
      <c r="B36" s="601" t="s">
        <v>915</v>
      </c>
      <c r="C36" s="600" t="s">
        <v>937</v>
      </c>
      <c r="D36" s="600" t="s">
        <v>937</v>
      </c>
      <c r="E36" s="600" t="s">
        <v>937</v>
      </c>
      <c r="F36" s="600" t="s">
        <v>937</v>
      </c>
      <c r="G36" s="600" t="s">
        <v>937</v>
      </c>
      <c r="H36" s="600" t="s">
        <v>937</v>
      </c>
      <c r="I36" s="600" t="s">
        <v>937</v>
      </c>
      <c r="J36" s="600" t="s">
        <v>937</v>
      </c>
      <c r="K36" s="600" t="s">
        <v>937</v>
      </c>
      <c r="L36" s="600" t="s">
        <v>937</v>
      </c>
      <c r="M36" s="600" t="s">
        <v>937</v>
      </c>
      <c r="N36" s="600" t="s">
        <v>937</v>
      </c>
      <c r="O36" s="600" t="s">
        <v>937</v>
      </c>
      <c r="P36" s="600" t="s">
        <v>937</v>
      </c>
    </row>
    <row r="37" spans="1:16" s="510" customFormat="1" ht="17.25" customHeight="1">
      <c r="A37" s="600">
        <v>27</v>
      </c>
      <c r="B37" s="601" t="s">
        <v>916</v>
      </c>
      <c r="C37" s="600" t="s">
        <v>937</v>
      </c>
      <c r="D37" s="600" t="s">
        <v>937</v>
      </c>
      <c r="E37" s="600" t="s">
        <v>937</v>
      </c>
      <c r="F37" s="600" t="s">
        <v>937</v>
      </c>
      <c r="G37" s="600" t="s">
        <v>937</v>
      </c>
      <c r="H37" s="600" t="s">
        <v>937</v>
      </c>
      <c r="I37" s="600" t="s">
        <v>937</v>
      </c>
      <c r="J37" s="600" t="s">
        <v>937</v>
      </c>
      <c r="K37" s="600" t="s">
        <v>937</v>
      </c>
      <c r="L37" s="600" t="s">
        <v>937</v>
      </c>
      <c r="M37" s="600" t="s">
        <v>937</v>
      </c>
      <c r="N37" s="600" t="s">
        <v>937</v>
      </c>
      <c r="O37" s="600" t="s">
        <v>937</v>
      </c>
      <c r="P37" s="600" t="s">
        <v>937</v>
      </c>
    </row>
    <row r="38" spans="1:16" s="510" customFormat="1" ht="17.25" customHeight="1">
      <c r="A38" s="600">
        <v>28</v>
      </c>
      <c r="B38" s="601" t="s">
        <v>917</v>
      </c>
      <c r="C38" s="600" t="s">
        <v>937</v>
      </c>
      <c r="D38" s="600" t="s">
        <v>937</v>
      </c>
      <c r="E38" s="600" t="s">
        <v>937</v>
      </c>
      <c r="F38" s="600" t="s">
        <v>937</v>
      </c>
      <c r="G38" s="600" t="s">
        <v>937</v>
      </c>
      <c r="H38" s="600" t="s">
        <v>937</v>
      </c>
      <c r="I38" s="600" t="s">
        <v>937</v>
      </c>
      <c r="J38" s="600" t="s">
        <v>937</v>
      </c>
      <c r="K38" s="600" t="s">
        <v>937</v>
      </c>
      <c r="L38" s="600" t="s">
        <v>937</v>
      </c>
      <c r="M38" s="600" t="s">
        <v>937</v>
      </c>
      <c r="N38" s="600" t="s">
        <v>937</v>
      </c>
      <c r="O38" s="600" t="s">
        <v>937</v>
      </c>
      <c r="P38" s="600" t="s">
        <v>937</v>
      </c>
    </row>
    <row r="39" spans="1:16" s="510" customFormat="1" ht="17.25" customHeight="1">
      <c r="A39" s="602">
        <v>29</v>
      </c>
      <c r="B39" s="603" t="s">
        <v>918</v>
      </c>
      <c r="C39" s="600" t="s">
        <v>937</v>
      </c>
      <c r="D39" s="600" t="s">
        <v>937</v>
      </c>
      <c r="E39" s="600" t="s">
        <v>937</v>
      </c>
      <c r="F39" s="600" t="s">
        <v>937</v>
      </c>
      <c r="G39" s="600" t="s">
        <v>937</v>
      </c>
      <c r="H39" s="600" t="s">
        <v>937</v>
      </c>
      <c r="I39" s="600" t="s">
        <v>937</v>
      </c>
      <c r="J39" s="600" t="s">
        <v>937</v>
      </c>
      <c r="K39" s="600" t="s">
        <v>937</v>
      </c>
      <c r="L39" s="600" t="s">
        <v>937</v>
      </c>
      <c r="M39" s="600" t="s">
        <v>937</v>
      </c>
      <c r="N39" s="600" t="s">
        <v>937</v>
      </c>
      <c r="O39" s="600" t="s">
        <v>937</v>
      </c>
      <c r="P39" s="600" t="s">
        <v>937</v>
      </c>
    </row>
    <row r="40" spans="1:16" s="510" customFormat="1" ht="17.25" customHeight="1">
      <c r="A40" s="602">
        <v>30</v>
      </c>
      <c r="B40" s="603" t="s">
        <v>919</v>
      </c>
      <c r="C40" s="600" t="s">
        <v>937</v>
      </c>
      <c r="D40" s="600" t="s">
        <v>937</v>
      </c>
      <c r="E40" s="600" t="s">
        <v>937</v>
      </c>
      <c r="F40" s="600" t="s">
        <v>937</v>
      </c>
      <c r="G40" s="600" t="s">
        <v>937</v>
      </c>
      <c r="H40" s="600" t="s">
        <v>937</v>
      </c>
      <c r="I40" s="600" t="s">
        <v>937</v>
      </c>
      <c r="J40" s="600" t="s">
        <v>937</v>
      </c>
      <c r="K40" s="600" t="s">
        <v>937</v>
      </c>
      <c r="L40" s="600" t="s">
        <v>937</v>
      </c>
      <c r="M40" s="600" t="s">
        <v>937</v>
      </c>
      <c r="N40" s="600" t="s">
        <v>937</v>
      </c>
      <c r="O40" s="600" t="s">
        <v>937</v>
      </c>
      <c r="P40" s="600" t="s">
        <v>937</v>
      </c>
    </row>
    <row r="41" spans="1:16" s="510" customFormat="1" ht="17.25" customHeight="1">
      <c r="A41" s="602">
        <v>31</v>
      </c>
      <c r="B41" s="603" t="s">
        <v>920</v>
      </c>
      <c r="C41" s="600" t="s">
        <v>937</v>
      </c>
      <c r="D41" s="600" t="s">
        <v>937</v>
      </c>
      <c r="E41" s="600" t="s">
        <v>937</v>
      </c>
      <c r="F41" s="600" t="s">
        <v>937</v>
      </c>
      <c r="G41" s="600" t="s">
        <v>937</v>
      </c>
      <c r="H41" s="600" t="s">
        <v>937</v>
      </c>
      <c r="I41" s="600" t="s">
        <v>937</v>
      </c>
      <c r="J41" s="600" t="s">
        <v>937</v>
      </c>
      <c r="K41" s="600" t="s">
        <v>937</v>
      </c>
      <c r="L41" s="600" t="s">
        <v>937</v>
      </c>
      <c r="M41" s="600" t="s">
        <v>937</v>
      </c>
      <c r="N41" s="600" t="s">
        <v>937</v>
      </c>
      <c r="O41" s="600" t="s">
        <v>937</v>
      </c>
      <c r="P41" s="600" t="s">
        <v>937</v>
      </c>
    </row>
    <row r="42" spans="1:16" s="510" customFormat="1" ht="17.25" customHeight="1">
      <c r="A42" s="602">
        <v>32</v>
      </c>
      <c r="B42" s="603" t="s">
        <v>921</v>
      </c>
      <c r="C42" s="600" t="s">
        <v>937</v>
      </c>
      <c r="D42" s="600" t="s">
        <v>937</v>
      </c>
      <c r="E42" s="600" t="s">
        <v>937</v>
      </c>
      <c r="F42" s="600" t="s">
        <v>937</v>
      </c>
      <c r="G42" s="600" t="s">
        <v>937</v>
      </c>
      <c r="H42" s="600" t="s">
        <v>937</v>
      </c>
      <c r="I42" s="600" t="s">
        <v>937</v>
      </c>
      <c r="J42" s="600" t="s">
        <v>937</v>
      </c>
      <c r="K42" s="600" t="s">
        <v>937</v>
      </c>
      <c r="L42" s="600" t="s">
        <v>937</v>
      </c>
      <c r="M42" s="600" t="s">
        <v>937</v>
      </c>
      <c r="N42" s="600" t="s">
        <v>937</v>
      </c>
      <c r="O42" s="600" t="s">
        <v>937</v>
      </c>
      <c r="P42" s="600" t="s">
        <v>937</v>
      </c>
    </row>
    <row r="43" spans="1:16" s="510" customFormat="1" ht="17.25" customHeight="1">
      <c r="A43" s="602">
        <v>33</v>
      </c>
      <c r="B43" s="603" t="s">
        <v>922</v>
      </c>
      <c r="C43" s="600" t="s">
        <v>937</v>
      </c>
      <c r="D43" s="600" t="s">
        <v>937</v>
      </c>
      <c r="E43" s="600" t="s">
        <v>937</v>
      </c>
      <c r="F43" s="600" t="s">
        <v>937</v>
      </c>
      <c r="G43" s="600" t="s">
        <v>937</v>
      </c>
      <c r="H43" s="600" t="s">
        <v>937</v>
      </c>
      <c r="I43" s="600" t="s">
        <v>937</v>
      </c>
      <c r="J43" s="600" t="s">
        <v>937</v>
      </c>
      <c r="K43" s="600" t="s">
        <v>937</v>
      </c>
      <c r="L43" s="600" t="s">
        <v>937</v>
      </c>
      <c r="M43" s="600" t="s">
        <v>937</v>
      </c>
      <c r="N43" s="600" t="s">
        <v>937</v>
      </c>
      <c r="O43" s="600" t="s">
        <v>937</v>
      </c>
      <c r="P43" s="600" t="s">
        <v>937</v>
      </c>
    </row>
    <row r="44" spans="1:16" ht="17.25" customHeight="1">
      <c r="A44" s="602">
        <v>34</v>
      </c>
      <c r="B44" s="603" t="s">
        <v>923</v>
      </c>
      <c r="C44" s="600" t="s">
        <v>937</v>
      </c>
      <c r="D44" s="600" t="s">
        <v>937</v>
      </c>
      <c r="E44" s="600" t="s">
        <v>937</v>
      </c>
      <c r="F44" s="600" t="s">
        <v>937</v>
      </c>
      <c r="G44" s="600" t="s">
        <v>937</v>
      </c>
      <c r="H44" s="600" t="s">
        <v>937</v>
      </c>
      <c r="I44" s="600" t="s">
        <v>937</v>
      </c>
      <c r="J44" s="600" t="s">
        <v>937</v>
      </c>
      <c r="K44" s="600" t="s">
        <v>937</v>
      </c>
      <c r="L44" s="600" t="s">
        <v>937</v>
      </c>
      <c r="M44" s="600" t="s">
        <v>937</v>
      </c>
      <c r="N44" s="600" t="s">
        <v>937</v>
      </c>
      <c r="O44" s="600" t="s">
        <v>937</v>
      </c>
      <c r="P44" s="600" t="s">
        <v>937</v>
      </c>
    </row>
    <row r="45" spans="1:16" ht="17.25" customHeight="1">
      <c r="A45" s="602">
        <v>35</v>
      </c>
      <c r="B45" s="603" t="s">
        <v>924</v>
      </c>
      <c r="C45" s="600" t="s">
        <v>937</v>
      </c>
      <c r="D45" s="600" t="s">
        <v>937</v>
      </c>
      <c r="E45" s="600" t="s">
        <v>937</v>
      </c>
      <c r="F45" s="600" t="s">
        <v>937</v>
      </c>
      <c r="G45" s="600" t="s">
        <v>937</v>
      </c>
      <c r="H45" s="600" t="s">
        <v>937</v>
      </c>
      <c r="I45" s="600" t="s">
        <v>937</v>
      </c>
      <c r="J45" s="600" t="s">
        <v>937</v>
      </c>
      <c r="K45" s="600" t="s">
        <v>937</v>
      </c>
      <c r="L45" s="600" t="s">
        <v>937</v>
      </c>
      <c r="M45" s="600" t="s">
        <v>937</v>
      </c>
      <c r="N45" s="600" t="s">
        <v>937</v>
      </c>
      <c r="O45" s="600" t="s">
        <v>937</v>
      </c>
      <c r="P45" s="600" t="s">
        <v>937</v>
      </c>
    </row>
    <row r="46" spans="1:16" ht="17.25" customHeight="1">
      <c r="A46" s="602">
        <v>36</v>
      </c>
      <c r="B46" s="603" t="s">
        <v>925</v>
      </c>
      <c r="C46" s="600" t="s">
        <v>937</v>
      </c>
      <c r="D46" s="600" t="s">
        <v>937</v>
      </c>
      <c r="E46" s="600" t="s">
        <v>937</v>
      </c>
      <c r="F46" s="600" t="s">
        <v>937</v>
      </c>
      <c r="G46" s="600" t="s">
        <v>937</v>
      </c>
      <c r="H46" s="600" t="s">
        <v>937</v>
      </c>
      <c r="I46" s="600" t="s">
        <v>937</v>
      </c>
      <c r="J46" s="600" t="s">
        <v>937</v>
      </c>
      <c r="K46" s="600" t="s">
        <v>937</v>
      </c>
      <c r="L46" s="600" t="s">
        <v>937</v>
      </c>
      <c r="M46" s="600" t="s">
        <v>937</v>
      </c>
      <c r="N46" s="600" t="s">
        <v>937</v>
      </c>
      <c r="O46" s="600" t="s">
        <v>937</v>
      </c>
      <c r="P46" s="600" t="s">
        <v>937</v>
      </c>
    </row>
    <row r="47" spans="1:16" ht="17.25" customHeight="1">
      <c r="A47" s="602">
        <v>37</v>
      </c>
      <c r="B47" s="603" t="s">
        <v>926</v>
      </c>
      <c r="C47" s="600" t="s">
        <v>937</v>
      </c>
      <c r="D47" s="600" t="s">
        <v>937</v>
      </c>
      <c r="E47" s="600" t="s">
        <v>937</v>
      </c>
      <c r="F47" s="600" t="s">
        <v>937</v>
      </c>
      <c r="G47" s="600" t="s">
        <v>937</v>
      </c>
      <c r="H47" s="600" t="s">
        <v>937</v>
      </c>
      <c r="I47" s="600" t="s">
        <v>937</v>
      </c>
      <c r="J47" s="600" t="s">
        <v>937</v>
      </c>
      <c r="K47" s="600" t="s">
        <v>937</v>
      </c>
      <c r="L47" s="600" t="s">
        <v>937</v>
      </c>
      <c r="M47" s="600" t="s">
        <v>937</v>
      </c>
      <c r="N47" s="600" t="s">
        <v>937</v>
      </c>
      <c r="O47" s="600" t="s">
        <v>937</v>
      </c>
      <c r="P47" s="600" t="s">
        <v>937</v>
      </c>
    </row>
    <row r="48" spans="1:16" ht="17.25" customHeight="1">
      <c r="A48" s="602">
        <v>38</v>
      </c>
      <c r="B48" s="603" t="s">
        <v>927</v>
      </c>
      <c r="C48" s="600" t="s">
        <v>937</v>
      </c>
      <c r="D48" s="600" t="s">
        <v>937</v>
      </c>
      <c r="E48" s="600" t="s">
        <v>937</v>
      </c>
      <c r="F48" s="600" t="s">
        <v>937</v>
      </c>
      <c r="G48" s="600" t="s">
        <v>937</v>
      </c>
      <c r="H48" s="600" t="s">
        <v>937</v>
      </c>
      <c r="I48" s="600" t="s">
        <v>937</v>
      </c>
      <c r="J48" s="600" t="s">
        <v>937</v>
      </c>
      <c r="K48" s="600" t="s">
        <v>937</v>
      </c>
      <c r="L48" s="600" t="s">
        <v>937</v>
      </c>
      <c r="M48" s="600" t="s">
        <v>937</v>
      </c>
      <c r="N48" s="600" t="s">
        <v>937</v>
      </c>
      <c r="O48" s="600" t="s">
        <v>937</v>
      </c>
      <c r="P48" s="600" t="s">
        <v>937</v>
      </c>
    </row>
    <row r="49" spans="1:16" ht="17.25" customHeight="1">
      <c r="A49" s="602" t="s">
        <v>14</v>
      </c>
      <c r="B49" s="604"/>
      <c r="C49" s="600" t="s">
        <v>937</v>
      </c>
      <c r="D49" s="600" t="s">
        <v>937</v>
      </c>
      <c r="E49" s="600" t="s">
        <v>937</v>
      </c>
      <c r="F49" s="600" t="s">
        <v>937</v>
      </c>
      <c r="G49" s="600" t="s">
        <v>937</v>
      </c>
      <c r="H49" s="600" t="s">
        <v>937</v>
      </c>
      <c r="I49" s="600" t="s">
        <v>937</v>
      </c>
      <c r="J49" s="600" t="s">
        <v>937</v>
      </c>
      <c r="K49" s="600" t="s">
        <v>937</v>
      </c>
      <c r="L49" s="600" t="s">
        <v>937</v>
      </c>
      <c r="M49" s="600" t="s">
        <v>937</v>
      </c>
      <c r="N49" s="600" t="s">
        <v>937</v>
      </c>
      <c r="O49" s="600" t="s">
        <v>937</v>
      </c>
      <c r="P49" s="600" t="s">
        <v>937</v>
      </c>
    </row>
    <row r="50" spans="1:16" ht="17.25" customHeight="1">
      <c r="A50" s="254"/>
      <c r="B50" s="254"/>
      <c r="C50" s="254"/>
      <c r="D50" s="254"/>
    </row>
    <row r="51" spans="1:16" ht="17.25" customHeight="1">
      <c r="A51" s="255"/>
      <c r="B51" s="256"/>
      <c r="C51" s="256"/>
      <c r="D51" s="254"/>
    </row>
    <row r="52" spans="1:16" ht="17.25" customHeight="1">
      <c r="A52" s="257"/>
      <c r="B52" s="257"/>
      <c r="C52" s="257"/>
    </row>
    <row r="53" spans="1:16" ht="17.25" customHeight="1">
      <c r="A53" s="257"/>
      <c r="B53" s="257"/>
      <c r="C53" s="257"/>
    </row>
    <row r="54" spans="1:16" ht="17.25" customHeight="1">
      <c r="N54" s="961" t="s">
        <v>885</v>
      </c>
      <c r="O54" s="961"/>
      <c r="P54" s="961"/>
    </row>
    <row r="55" spans="1:16" ht="17.25" customHeight="1">
      <c r="N55" s="961"/>
      <c r="O55" s="961"/>
      <c r="P55" s="961"/>
    </row>
    <row r="56" spans="1:16" ht="17.25" customHeight="1">
      <c r="N56" s="961"/>
      <c r="O56" s="961"/>
      <c r="P56" s="961"/>
    </row>
    <row r="57" spans="1:16" ht="17.25" customHeight="1">
      <c r="N57" s="961"/>
      <c r="O57" s="961"/>
      <c r="P57" s="961"/>
    </row>
    <row r="58" spans="1:16" ht="17.25" customHeight="1">
      <c r="N58" s="961"/>
      <c r="O58" s="961"/>
      <c r="P58" s="961"/>
    </row>
  </sheetData>
  <mergeCells count="16">
    <mergeCell ref="N54:P58"/>
    <mergeCell ref="O8:P8"/>
    <mergeCell ref="I8:N8"/>
    <mergeCell ref="A6:N6"/>
    <mergeCell ref="D1:E1"/>
    <mergeCell ref="M1:N1"/>
    <mergeCell ref="A2:N2"/>
    <mergeCell ref="A3:N3"/>
    <mergeCell ref="A4:N5"/>
    <mergeCell ref="C8:C9"/>
    <mergeCell ref="A7:B7"/>
    <mergeCell ref="H7:N7"/>
    <mergeCell ref="A8:A9"/>
    <mergeCell ref="B8:B9"/>
    <mergeCell ref="D8:D9"/>
    <mergeCell ref="E8:H8"/>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63.xml><?xml version="1.0" encoding="utf-8"?>
<worksheet xmlns="http://schemas.openxmlformats.org/spreadsheetml/2006/main" xmlns:r="http://schemas.openxmlformats.org/officeDocument/2006/relationships">
  <sheetPr codeName="Sheet62">
    <pageSetUpPr fitToPage="1"/>
  </sheetPr>
  <dimension ref="A1:P59"/>
  <sheetViews>
    <sheetView topLeftCell="A22" zoomScaleSheetLayoutView="100" workbookViewId="0">
      <selection activeCell="B16" sqref="B16"/>
    </sheetView>
  </sheetViews>
  <sheetFormatPr defaultColWidth="9.140625" defaultRowHeight="12.75"/>
  <cols>
    <col min="1" max="1" width="5.5703125" style="251" customWidth="1"/>
    <col min="2" max="2" width="13" style="251" customWidth="1"/>
    <col min="3" max="3" width="10.28515625" style="251" customWidth="1"/>
    <col min="4" max="4" width="12.85546875" style="251" customWidth="1"/>
    <col min="5" max="5" width="8.7109375" style="251" customWidth="1"/>
    <col min="6" max="7" width="8" style="251" customWidth="1"/>
    <col min="8" max="10" width="8.140625" style="251" customWidth="1"/>
    <col min="11" max="11" width="8.42578125" style="251" customWidth="1"/>
    <col min="12" max="12" width="8.140625" style="251" customWidth="1"/>
    <col min="13" max="13" width="11.28515625" style="251" customWidth="1"/>
    <col min="14" max="14" width="11.85546875" style="251" customWidth="1"/>
    <col min="15" max="15" width="9.140625" style="251"/>
    <col min="16" max="16" width="13" style="251" customWidth="1"/>
    <col min="17" max="16384" width="9.140625" style="251"/>
  </cols>
  <sheetData>
    <row r="1" spans="1:16" ht="12.75" customHeight="1">
      <c r="D1" s="972"/>
      <c r="E1" s="972"/>
      <c r="M1" s="964" t="s">
        <v>660</v>
      </c>
      <c r="N1" s="964"/>
    </row>
    <row r="2" spans="1:16" ht="15.75">
      <c r="A2" s="973" t="s">
        <v>0</v>
      </c>
      <c r="B2" s="973"/>
      <c r="C2" s="973"/>
      <c r="D2" s="973"/>
      <c r="E2" s="973"/>
      <c r="F2" s="973"/>
      <c r="G2" s="973"/>
      <c r="H2" s="973"/>
      <c r="I2" s="973"/>
      <c r="J2" s="973"/>
      <c r="K2" s="973"/>
      <c r="L2" s="973"/>
      <c r="M2" s="973"/>
      <c r="N2" s="973"/>
    </row>
    <row r="3" spans="1:16" ht="18">
      <c r="A3" s="974" t="s">
        <v>734</v>
      </c>
      <c r="B3" s="974"/>
      <c r="C3" s="974"/>
      <c r="D3" s="974"/>
      <c r="E3" s="974"/>
      <c r="F3" s="974"/>
      <c r="G3" s="974"/>
      <c r="H3" s="974"/>
      <c r="I3" s="974"/>
      <c r="J3" s="974"/>
      <c r="K3" s="974"/>
      <c r="L3" s="974"/>
      <c r="M3" s="974"/>
      <c r="N3" s="974"/>
    </row>
    <row r="4" spans="1:16" ht="24" customHeight="1">
      <c r="A4" s="1006" t="s">
        <v>746</v>
      </c>
      <c r="B4" s="1006"/>
      <c r="C4" s="1006"/>
      <c r="D4" s="1006"/>
      <c r="E4" s="1006"/>
      <c r="F4" s="1006"/>
      <c r="G4" s="1006"/>
      <c r="H4" s="1006"/>
      <c r="I4" s="1006"/>
      <c r="J4" s="1006"/>
      <c r="K4" s="1006"/>
      <c r="L4" s="1006"/>
      <c r="M4" s="1006"/>
      <c r="N4" s="1006"/>
      <c r="O4" s="1006"/>
      <c r="P4" s="1006"/>
    </row>
    <row r="5" spans="1:16" s="290" customFormat="1" ht="18.75" customHeight="1">
      <c r="A5" s="307"/>
      <c r="B5" s="307"/>
      <c r="C5" s="307"/>
      <c r="D5" s="307"/>
      <c r="E5" s="307"/>
      <c r="F5" s="307"/>
      <c r="G5" s="307"/>
      <c r="H5" s="307"/>
      <c r="I5" s="307"/>
      <c r="J5" s="307"/>
      <c r="K5" s="307"/>
      <c r="L5" s="307"/>
      <c r="M5" s="307"/>
      <c r="N5" s="307"/>
    </row>
    <row r="6" spans="1:16">
      <c r="A6" s="976"/>
      <c r="B6" s="976"/>
      <c r="C6" s="976"/>
      <c r="D6" s="976"/>
      <c r="E6" s="976"/>
      <c r="F6" s="976"/>
      <c r="G6" s="976"/>
      <c r="H6" s="976"/>
      <c r="I6" s="976"/>
      <c r="J6" s="976"/>
      <c r="K6" s="976"/>
      <c r="L6" s="976"/>
      <c r="M6" s="976"/>
      <c r="N6" s="976"/>
    </row>
    <row r="7" spans="1:16">
      <c r="A7" s="977" t="s">
        <v>933</v>
      </c>
      <c r="B7" s="977"/>
      <c r="D7" s="502"/>
      <c r="H7" s="978"/>
      <c r="I7" s="978"/>
      <c r="J7" s="978"/>
      <c r="K7" s="978"/>
      <c r="L7" s="978"/>
      <c r="M7" s="978"/>
      <c r="N7" s="978"/>
    </row>
    <row r="8" spans="1:16" ht="24.75" customHeight="1">
      <c r="A8" s="894" t="s">
        <v>2</v>
      </c>
      <c r="B8" s="894" t="s">
        <v>3</v>
      </c>
      <c r="C8" s="989" t="s">
        <v>477</v>
      </c>
      <c r="D8" s="991" t="s">
        <v>78</v>
      </c>
      <c r="E8" s="993" t="s">
        <v>79</v>
      </c>
      <c r="F8" s="994"/>
      <c r="G8" s="994"/>
      <c r="H8" s="995"/>
      <c r="I8" s="894" t="s">
        <v>641</v>
      </c>
      <c r="J8" s="894"/>
      <c r="K8" s="894"/>
      <c r="L8" s="894"/>
      <c r="M8" s="894"/>
      <c r="N8" s="894"/>
      <c r="O8" s="988" t="s">
        <v>697</v>
      </c>
      <c r="P8" s="988"/>
    </row>
    <row r="9" spans="1:16" ht="44.45" customHeight="1">
      <c r="A9" s="894"/>
      <c r="B9" s="894"/>
      <c r="C9" s="990"/>
      <c r="D9" s="992"/>
      <c r="E9" s="500" t="s">
        <v>83</v>
      </c>
      <c r="F9" s="500" t="s">
        <v>16</v>
      </c>
      <c r="G9" s="500" t="s">
        <v>36</v>
      </c>
      <c r="H9" s="500" t="s">
        <v>676</v>
      </c>
      <c r="I9" s="500" t="s">
        <v>14</v>
      </c>
      <c r="J9" s="500" t="s">
        <v>642</v>
      </c>
      <c r="K9" s="500" t="s">
        <v>643</v>
      </c>
      <c r="L9" s="500" t="s">
        <v>644</v>
      </c>
      <c r="M9" s="500" t="s">
        <v>645</v>
      </c>
      <c r="N9" s="500" t="s">
        <v>646</v>
      </c>
      <c r="O9" s="500" t="s">
        <v>702</v>
      </c>
      <c r="P9" s="500" t="s">
        <v>700</v>
      </c>
    </row>
    <row r="10" spans="1:16" s="510" customFormat="1">
      <c r="A10" s="295">
        <v>1</v>
      </c>
      <c r="B10" s="295">
        <v>2</v>
      </c>
      <c r="C10" s="295">
        <v>3</v>
      </c>
      <c r="D10" s="295">
        <v>4</v>
      </c>
      <c r="E10" s="295">
        <v>5</v>
      </c>
      <c r="F10" s="295">
        <v>6</v>
      </c>
      <c r="G10" s="295">
        <v>7</v>
      </c>
      <c r="H10" s="295">
        <v>8</v>
      </c>
      <c r="I10" s="295">
        <v>9</v>
      </c>
      <c r="J10" s="295">
        <v>10</v>
      </c>
      <c r="K10" s="295">
        <v>11</v>
      </c>
      <c r="L10" s="295">
        <v>12</v>
      </c>
      <c r="M10" s="295">
        <v>13</v>
      </c>
      <c r="N10" s="295">
        <v>14</v>
      </c>
      <c r="O10" s="295">
        <v>15</v>
      </c>
      <c r="P10" s="295">
        <v>16</v>
      </c>
    </row>
    <row r="11" spans="1:16" s="510" customFormat="1">
      <c r="A11" s="511">
        <v>1</v>
      </c>
      <c r="B11" s="512" t="s">
        <v>890</v>
      </c>
      <c r="C11" s="511" t="s">
        <v>937</v>
      </c>
      <c r="D11" s="511" t="s">
        <v>937</v>
      </c>
      <c r="E11" s="511" t="s">
        <v>937</v>
      </c>
      <c r="F11" s="511" t="s">
        <v>937</v>
      </c>
      <c r="G11" s="511" t="s">
        <v>937</v>
      </c>
      <c r="H11" s="511" t="s">
        <v>937</v>
      </c>
      <c r="I11" s="511" t="s">
        <v>937</v>
      </c>
      <c r="J11" s="511" t="s">
        <v>937</v>
      </c>
      <c r="K11" s="511" t="s">
        <v>937</v>
      </c>
      <c r="L11" s="511" t="s">
        <v>937</v>
      </c>
      <c r="M11" s="511" t="s">
        <v>937</v>
      </c>
      <c r="N11" s="511" t="s">
        <v>937</v>
      </c>
      <c r="O11" s="511" t="s">
        <v>937</v>
      </c>
      <c r="P11" s="511" t="s">
        <v>937</v>
      </c>
    </row>
    <row r="12" spans="1:16" s="510" customFormat="1">
      <c r="A12" s="511">
        <v>2</v>
      </c>
      <c r="B12" s="512" t="s">
        <v>891</v>
      </c>
      <c r="C12" s="511" t="s">
        <v>937</v>
      </c>
      <c r="D12" s="511" t="s">
        <v>937</v>
      </c>
      <c r="E12" s="511" t="s">
        <v>937</v>
      </c>
      <c r="F12" s="511" t="s">
        <v>937</v>
      </c>
      <c r="G12" s="511" t="s">
        <v>937</v>
      </c>
      <c r="H12" s="511" t="s">
        <v>937</v>
      </c>
      <c r="I12" s="511" t="s">
        <v>937</v>
      </c>
      <c r="J12" s="511" t="s">
        <v>937</v>
      </c>
      <c r="K12" s="511" t="s">
        <v>937</v>
      </c>
      <c r="L12" s="511" t="s">
        <v>937</v>
      </c>
      <c r="M12" s="511" t="s">
        <v>937</v>
      </c>
      <c r="N12" s="511" t="s">
        <v>937</v>
      </c>
      <c r="O12" s="511" t="s">
        <v>937</v>
      </c>
      <c r="P12" s="511" t="s">
        <v>937</v>
      </c>
    </row>
    <row r="13" spans="1:16" s="510" customFormat="1">
      <c r="A13" s="511">
        <v>3</v>
      </c>
      <c r="B13" s="512" t="s">
        <v>892</v>
      </c>
      <c r="C13" s="511" t="s">
        <v>937</v>
      </c>
      <c r="D13" s="511" t="s">
        <v>937</v>
      </c>
      <c r="E13" s="511" t="s">
        <v>937</v>
      </c>
      <c r="F13" s="511" t="s">
        <v>937</v>
      </c>
      <c r="G13" s="511" t="s">
        <v>937</v>
      </c>
      <c r="H13" s="511" t="s">
        <v>937</v>
      </c>
      <c r="I13" s="511" t="s">
        <v>937</v>
      </c>
      <c r="J13" s="511" t="s">
        <v>937</v>
      </c>
      <c r="K13" s="511" t="s">
        <v>937</v>
      </c>
      <c r="L13" s="511" t="s">
        <v>937</v>
      </c>
      <c r="M13" s="511" t="s">
        <v>937</v>
      </c>
      <c r="N13" s="511" t="s">
        <v>937</v>
      </c>
      <c r="O13" s="511" t="s">
        <v>937</v>
      </c>
      <c r="P13" s="511" t="s">
        <v>937</v>
      </c>
    </row>
    <row r="14" spans="1:16" s="510" customFormat="1">
      <c r="A14" s="511">
        <v>4</v>
      </c>
      <c r="B14" s="512" t="s">
        <v>893</v>
      </c>
      <c r="C14" s="511" t="s">
        <v>937</v>
      </c>
      <c r="D14" s="511" t="s">
        <v>937</v>
      </c>
      <c r="E14" s="511" t="s">
        <v>937</v>
      </c>
      <c r="F14" s="511" t="s">
        <v>937</v>
      </c>
      <c r="G14" s="511" t="s">
        <v>937</v>
      </c>
      <c r="H14" s="511" t="s">
        <v>937</v>
      </c>
      <c r="I14" s="511" t="s">
        <v>937</v>
      </c>
      <c r="J14" s="511" t="s">
        <v>937</v>
      </c>
      <c r="K14" s="511" t="s">
        <v>937</v>
      </c>
      <c r="L14" s="511" t="s">
        <v>937</v>
      </c>
      <c r="M14" s="511" t="s">
        <v>937</v>
      </c>
      <c r="N14" s="511" t="s">
        <v>937</v>
      </c>
      <c r="O14" s="511" t="s">
        <v>937</v>
      </c>
      <c r="P14" s="511" t="s">
        <v>937</v>
      </c>
    </row>
    <row r="15" spans="1:16" s="510" customFormat="1">
      <c r="A15" s="511">
        <v>5</v>
      </c>
      <c r="B15" s="512" t="s">
        <v>894</v>
      </c>
      <c r="C15" s="511" t="s">
        <v>937</v>
      </c>
      <c r="D15" s="511" t="s">
        <v>937</v>
      </c>
      <c r="E15" s="511" t="s">
        <v>937</v>
      </c>
      <c r="F15" s="511" t="s">
        <v>937</v>
      </c>
      <c r="G15" s="511" t="s">
        <v>937</v>
      </c>
      <c r="H15" s="511" t="s">
        <v>937</v>
      </c>
      <c r="I15" s="511" t="s">
        <v>937</v>
      </c>
      <c r="J15" s="511" t="s">
        <v>937</v>
      </c>
      <c r="K15" s="511" t="s">
        <v>937</v>
      </c>
      <c r="L15" s="511" t="s">
        <v>937</v>
      </c>
      <c r="M15" s="511" t="s">
        <v>937</v>
      </c>
      <c r="N15" s="511" t="s">
        <v>937</v>
      </c>
      <c r="O15" s="511" t="s">
        <v>937</v>
      </c>
      <c r="P15" s="511" t="s">
        <v>937</v>
      </c>
    </row>
    <row r="16" spans="1:16" s="510" customFormat="1">
      <c r="A16" s="511">
        <v>6</v>
      </c>
      <c r="B16" s="512" t="s">
        <v>895</v>
      </c>
      <c r="C16" s="511" t="s">
        <v>937</v>
      </c>
      <c r="D16" s="511" t="s">
        <v>937</v>
      </c>
      <c r="E16" s="511" t="s">
        <v>937</v>
      </c>
      <c r="F16" s="511" t="s">
        <v>937</v>
      </c>
      <c r="G16" s="511" t="s">
        <v>937</v>
      </c>
      <c r="H16" s="511" t="s">
        <v>937</v>
      </c>
      <c r="I16" s="511" t="s">
        <v>937</v>
      </c>
      <c r="J16" s="511" t="s">
        <v>937</v>
      </c>
      <c r="K16" s="511" t="s">
        <v>937</v>
      </c>
      <c r="L16" s="511" t="s">
        <v>937</v>
      </c>
      <c r="M16" s="511" t="s">
        <v>937</v>
      </c>
      <c r="N16" s="511" t="s">
        <v>937</v>
      </c>
      <c r="O16" s="511" t="s">
        <v>937</v>
      </c>
      <c r="P16" s="511" t="s">
        <v>937</v>
      </c>
    </row>
    <row r="17" spans="1:16" s="510" customFormat="1">
      <c r="A17" s="511">
        <v>7</v>
      </c>
      <c r="B17" s="512" t="s">
        <v>896</v>
      </c>
      <c r="C17" s="511" t="s">
        <v>937</v>
      </c>
      <c r="D17" s="511" t="s">
        <v>937</v>
      </c>
      <c r="E17" s="511" t="s">
        <v>937</v>
      </c>
      <c r="F17" s="511" t="s">
        <v>937</v>
      </c>
      <c r="G17" s="511" t="s">
        <v>937</v>
      </c>
      <c r="H17" s="511" t="s">
        <v>937</v>
      </c>
      <c r="I17" s="511" t="s">
        <v>937</v>
      </c>
      <c r="J17" s="511" t="s">
        <v>937</v>
      </c>
      <c r="K17" s="511" t="s">
        <v>937</v>
      </c>
      <c r="L17" s="511" t="s">
        <v>937</v>
      </c>
      <c r="M17" s="511" t="s">
        <v>937</v>
      </c>
      <c r="N17" s="511" t="s">
        <v>937</v>
      </c>
      <c r="O17" s="511" t="s">
        <v>937</v>
      </c>
      <c r="P17" s="511" t="s">
        <v>937</v>
      </c>
    </row>
    <row r="18" spans="1:16" s="510" customFormat="1">
      <c r="A18" s="511">
        <v>8</v>
      </c>
      <c r="B18" s="512" t="s">
        <v>897</v>
      </c>
      <c r="C18" s="511" t="s">
        <v>937</v>
      </c>
      <c r="D18" s="511" t="s">
        <v>937</v>
      </c>
      <c r="E18" s="511" t="s">
        <v>937</v>
      </c>
      <c r="F18" s="511" t="s">
        <v>937</v>
      </c>
      <c r="G18" s="511" t="s">
        <v>937</v>
      </c>
      <c r="H18" s="511" t="s">
        <v>937</v>
      </c>
      <c r="I18" s="511" t="s">
        <v>937</v>
      </c>
      <c r="J18" s="511" t="s">
        <v>937</v>
      </c>
      <c r="K18" s="511" t="s">
        <v>937</v>
      </c>
      <c r="L18" s="511" t="s">
        <v>937</v>
      </c>
      <c r="M18" s="511" t="s">
        <v>937</v>
      </c>
      <c r="N18" s="511" t="s">
        <v>937</v>
      </c>
      <c r="O18" s="511" t="s">
        <v>937</v>
      </c>
      <c r="P18" s="511" t="s">
        <v>937</v>
      </c>
    </row>
    <row r="19" spans="1:16" s="510" customFormat="1">
      <c r="A19" s="511">
        <v>9</v>
      </c>
      <c r="B19" s="512" t="s">
        <v>898</v>
      </c>
      <c r="C19" s="511" t="s">
        <v>937</v>
      </c>
      <c r="D19" s="511" t="s">
        <v>937</v>
      </c>
      <c r="E19" s="511" t="s">
        <v>937</v>
      </c>
      <c r="F19" s="511" t="s">
        <v>937</v>
      </c>
      <c r="G19" s="511" t="s">
        <v>937</v>
      </c>
      <c r="H19" s="511" t="s">
        <v>937</v>
      </c>
      <c r="I19" s="511" t="s">
        <v>937</v>
      </c>
      <c r="J19" s="511" t="s">
        <v>937</v>
      </c>
      <c r="K19" s="511" t="s">
        <v>937</v>
      </c>
      <c r="L19" s="511" t="s">
        <v>937</v>
      </c>
      <c r="M19" s="511" t="s">
        <v>937</v>
      </c>
      <c r="N19" s="511" t="s">
        <v>937</v>
      </c>
      <c r="O19" s="511" t="s">
        <v>937</v>
      </c>
      <c r="P19" s="511" t="s">
        <v>937</v>
      </c>
    </row>
    <row r="20" spans="1:16" s="510" customFormat="1">
      <c r="A20" s="511">
        <v>10</v>
      </c>
      <c r="B20" s="512" t="s">
        <v>899</v>
      </c>
      <c r="C20" s="511" t="s">
        <v>937</v>
      </c>
      <c r="D20" s="511" t="s">
        <v>937</v>
      </c>
      <c r="E20" s="511" t="s">
        <v>937</v>
      </c>
      <c r="F20" s="511" t="s">
        <v>937</v>
      </c>
      <c r="G20" s="511" t="s">
        <v>937</v>
      </c>
      <c r="H20" s="511" t="s">
        <v>937</v>
      </c>
      <c r="I20" s="511" t="s">
        <v>937</v>
      </c>
      <c r="J20" s="511" t="s">
        <v>937</v>
      </c>
      <c r="K20" s="511" t="s">
        <v>937</v>
      </c>
      <c r="L20" s="511" t="s">
        <v>937</v>
      </c>
      <c r="M20" s="511" t="s">
        <v>937</v>
      </c>
      <c r="N20" s="511" t="s">
        <v>937</v>
      </c>
      <c r="O20" s="511" t="s">
        <v>937</v>
      </c>
      <c r="P20" s="511" t="s">
        <v>937</v>
      </c>
    </row>
    <row r="21" spans="1:16" s="510" customFormat="1">
      <c r="A21" s="511">
        <v>11</v>
      </c>
      <c r="B21" s="512" t="s">
        <v>900</v>
      </c>
      <c r="C21" s="511" t="s">
        <v>937</v>
      </c>
      <c r="D21" s="511" t="s">
        <v>937</v>
      </c>
      <c r="E21" s="511" t="s">
        <v>937</v>
      </c>
      <c r="F21" s="511" t="s">
        <v>937</v>
      </c>
      <c r="G21" s="511" t="s">
        <v>937</v>
      </c>
      <c r="H21" s="511" t="s">
        <v>937</v>
      </c>
      <c r="I21" s="511" t="s">
        <v>937</v>
      </c>
      <c r="J21" s="511" t="s">
        <v>937</v>
      </c>
      <c r="K21" s="511" t="s">
        <v>937</v>
      </c>
      <c r="L21" s="511" t="s">
        <v>937</v>
      </c>
      <c r="M21" s="511" t="s">
        <v>937</v>
      </c>
      <c r="N21" s="511" t="s">
        <v>937</v>
      </c>
      <c r="O21" s="511" t="s">
        <v>937</v>
      </c>
      <c r="P21" s="511" t="s">
        <v>937</v>
      </c>
    </row>
    <row r="22" spans="1:16" s="510" customFormat="1">
      <c r="A22" s="511">
        <v>12</v>
      </c>
      <c r="B22" s="512" t="s">
        <v>901</v>
      </c>
      <c r="C22" s="511" t="s">
        <v>937</v>
      </c>
      <c r="D22" s="511" t="s">
        <v>937</v>
      </c>
      <c r="E22" s="511" t="s">
        <v>937</v>
      </c>
      <c r="F22" s="511" t="s">
        <v>937</v>
      </c>
      <c r="G22" s="511" t="s">
        <v>937</v>
      </c>
      <c r="H22" s="511" t="s">
        <v>937</v>
      </c>
      <c r="I22" s="511" t="s">
        <v>937</v>
      </c>
      <c r="J22" s="511" t="s">
        <v>937</v>
      </c>
      <c r="K22" s="511" t="s">
        <v>937</v>
      </c>
      <c r="L22" s="511" t="s">
        <v>937</v>
      </c>
      <c r="M22" s="511" t="s">
        <v>937</v>
      </c>
      <c r="N22" s="511" t="s">
        <v>937</v>
      </c>
      <c r="O22" s="511" t="s">
        <v>937</v>
      </c>
      <c r="P22" s="511" t="s">
        <v>937</v>
      </c>
    </row>
    <row r="23" spans="1:16" s="510" customFormat="1">
      <c r="A23" s="511">
        <v>13</v>
      </c>
      <c r="B23" s="512" t="s">
        <v>902</v>
      </c>
      <c r="C23" s="511" t="s">
        <v>937</v>
      </c>
      <c r="D23" s="511" t="s">
        <v>937</v>
      </c>
      <c r="E23" s="511" t="s">
        <v>937</v>
      </c>
      <c r="F23" s="511" t="s">
        <v>937</v>
      </c>
      <c r="G23" s="511" t="s">
        <v>937</v>
      </c>
      <c r="H23" s="511" t="s">
        <v>937</v>
      </c>
      <c r="I23" s="511" t="s">
        <v>937</v>
      </c>
      <c r="J23" s="511" t="s">
        <v>937</v>
      </c>
      <c r="K23" s="511" t="s">
        <v>937</v>
      </c>
      <c r="L23" s="511" t="s">
        <v>937</v>
      </c>
      <c r="M23" s="511" t="s">
        <v>937</v>
      </c>
      <c r="N23" s="511" t="s">
        <v>937</v>
      </c>
      <c r="O23" s="511" t="s">
        <v>937</v>
      </c>
      <c r="P23" s="511" t="s">
        <v>937</v>
      </c>
    </row>
    <row r="24" spans="1:16" s="510" customFormat="1">
      <c r="A24" s="511">
        <v>14</v>
      </c>
      <c r="B24" s="512" t="s">
        <v>903</v>
      </c>
      <c r="C24" s="511" t="s">
        <v>937</v>
      </c>
      <c r="D24" s="511" t="s">
        <v>937</v>
      </c>
      <c r="E24" s="511" t="s">
        <v>937</v>
      </c>
      <c r="F24" s="511" t="s">
        <v>937</v>
      </c>
      <c r="G24" s="511" t="s">
        <v>937</v>
      </c>
      <c r="H24" s="511" t="s">
        <v>937</v>
      </c>
      <c r="I24" s="511" t="s">
        <v>937</v>
      </c>
      <c r="J24" s="511" t="s">
        <v>937</v>
      </c>
      <c r="K24" s="511" t="s">
        <v>937</v>
      </c>
      <c r="L24" s="511" t="s">
        <v>937</v>
      </c>
      <c r="M24" s="511" t="s">
        <v>937</v>
      </c>
      <c r="N24" s="511" t="s">
        <v>937</v>
      </c>
      <c r="O24" s="511" t="s">
        <v>937</v>
      </c>
      <c r="P24" s="511" t="s">
        <v>937</v>
      </c>
    </row>
    <row r="25" spans="1:16" s="510" customFormat="1">
      <c r="A25" s="511">
        <v>15</v>
      </c>
      <c r="B25" s="512" t="s">
        <v>904</v>
      </c>
      <c r="C25" s="511" t="s">
        <v>937</v>
      </c>
      <c r="D25" s="511" t="s">
        <v>937</v>
      </c>
      <c r="E25" s="511" t="s">
        <v>937</v>
      </c>
      <c r="F25" s="511" t="s">
        <v>937</v>
      </c>
      <c r="G25" s="511" t="s">
        <v>937</v>
      </c>
      <c r="H25" s="511" t="s">
        <v>937</v>
      </c>
      <c r="I25" s="511" t="s">
        <v>937</v>
      </c>
      <c r="J25" s="511" t="s">
        <v>937</v>
      </c>
      <c r="K25" s="511" t="s">
        <v>937</v>
      </c>
      <c r="L25" s="511" t="s">
        <v>937</v>
      </c>
      <c r="M25" s="511" t="s">
        <v>937</v>
      </c>
      <c r="N25" s="511" t="s">
        <v>937</v>
      </c>
      <c r="O25" s="511" t="s">
        <v>937</v>
      </c>
      <c r="P25" s="511" t="s">
        <v>937</v>
      </c>
    </row>
    <row r="26" spans="1:16" s="510" customFormat="1">
      <c r="A26" s="511">
        <v>16</v>
      </c>
      <c r="B26" s="512" t="s">
        <v>905</v>
      </c>
      <c r="C26" s="511" t="s">
        <v>937</v>
      </c>
      <c r="D26" s="511" t="s">
        <v>937</v>
      </c>
      <c r="E26" s="511" t="s">
        <v>937</v>
      </c>
      <c r="F26" s="511" t="s">
        <v>937</v>
      </c>
      <c r="G26" s="511" t="s">
        <v>937</v>
      </c>
      <c r="H26" s="511" t="s">
        <v>937</v>
      </c>
      <c r="I26" s="511" t="s">
        <v>937</v>
      </c>
      <c r="J26" s="511" t="s">
        <v>937</v>
      </c>
      <c r="K26" s="511" t="s">
        <v>937</v>
      </c>
      <c r="L26" s="511" t="s">
        <v>937</v>
      </c>
      <c r="M26" s="511" t="s">
        <v>937</v>
      </c>
      <c r="N26" s="511" t="s">
        <v>937</v>
      </c>
      <c r="O26" s="511" t="s">
        <v>937</v>
      </c>
      <c r="P26" s="511" t="s">
        <v>937</v>
      </c>
    </row>
    <row r="27" spans="1:16" s="510" customFormat="1">
      <c r="A27" s="511">
        <v>17</v>
      </c>
      <c r="B27" s="512" t="s">
        <v>906</v>
      </c>
      <c r="C27" s="511" t="s">
        <v>937</v>
      </c>
      <c r="D27" s="511" t="s">
        <v>937</v>
      </c>
      <c r="E27" s="511" t="s">
        <v>937</v>
      </c>
      <c r="F27" s="511" t="s">
        <v>937</v>
      </c>
      <c r="G27" s="511" t="s">
        <v>937</v>
      </c>
      <c r="H27" s="511" t="s">
        <v>937</v>
      </c>
      <c r="I27" s="511" t="s">
        <v>937</v>
      </c>
      <c r="J27" s="511" t="s">
        <v>937</v>
      </c>
      <c r="K27" s="511" t="s">
        <v>937</v>
      </c>
      <c r="L27" s="511" t="s">
        <v>937</v>
      </c>
      <c r="M27" s="511" t="s">
        <v>937</v>
      </c>
      <c r="N27" s="511" t="s">
        <v>937</v>
      </c>
      <c r="O27" s="511" t="s">
        <v>937</v>
      </c>
      <c r="P27" s="511" t="s">
        <v>937</v>
      </c>
    </row>
    <row r="28" spans="1:16" s="510" customFormat="1">
      <c r="A28" s="511">
        <v>18</v>
      </c>
      <c r="B28" s="512" t="s">
        <v>907</v>
      </c>
      <c r="C28" s="511" t="s">
        <v>937</v>
      </c>
      <c r="D28" s="511" t="s">
        <v>937</v>
      </c>
      <c r="E28" s="511" t="s">
        <v>937</v>
      </c>
      <c r="F28" s="511" t="s">
        <v>937</v>
      </c>
      <c r="G28" s="511" t="s">
        <v>937</v>
      </c>
      <c r="H28" s="511" t="s">
        <v>937</v>
      </c>
      <c r="I28" s="511" t="s">
        <v>937</v>
      </c>
      <c r="J28" s="511" t="s">
        <v>937</v>
      </c>
      <c r="K28" s="511" t="s">
        <v>937</v>
      </c>
      <c r="L28" s="511" t="s">
        <v>937</v>
      </c>
      <c r="M28" s="511" t="s">
        <v>937</v>
      </c>
      <c r="N28" s="511" t="s">
        <v>937</v>
      </c>
      <c r="O28" s="511" t="s">
        <v>937</v>
      </c>
      <c r="P28" s="511" t="s">
        <v>937</v>
      </c>
    </row>
    <row r="29" spans="1:16" s="510" customFormat="1">
      <c r="A29" s="511">
        <v>19</v>
      </c>
      <c r="B29" s="512" t="s">
        <v>908</v>
      </c>
      <c r="C29" s="511" t="s">
        <v>937</v>
      </c>
      <c r="D29" s="511" t="s">
        <v>937</v>
      </c>
      <c r="E29" s="511" t="s">
        <v>937</v>
      </c>
      <c r="F29" s="511" t="s">
        <v>937</v>
      </c>
      <c r="G29" s="511" t="s">
        <v>937</v>
      </c>
      <c r="H29" s="511" t="s">
        <v>937</v>
      </c>
      <c r="I29" s="511" t="s">
        <v>937</v>
      </c>
      <c r="J29" s="511" t="s">
        <v>937</v>
      </c>
      <c r="K29" s="511" t="s">
        <v>937</v>
      </c>
      <c r="L29" s="511" t="s">
        <v>937</v>
      </c>
      <c r="M29" s="511" t="s">
        <v>937</v>
      </c>
      <c r="N29" s="511" t="s">
        <v>937</v>
      </c>
      <c r="O29" s="511" t="s">
        <v>937</v>
      </c>
      <c r="P29" s="511" t="s">
        <v>937</v>
      </c>
    </row>
    <row r="30" spans="1:16" s="510" customFormat="1">
      <c r="A30" s="511">
        <v>20</v>
      </c>
      <c r="B30" s="512" t="s">
        <v>909</v>
      </c>
      <c r="C30" s="511" t="s">
        <v>937</v>
      </c>
      <c r="D30" s="511" t="s">
        <v>937</v>
      </c>
      <c r="E30" s="511" t="s">
        <v>937</v>
      </c>
      <c r="F30" s="511" t="s">
        <v>937</v>
      </c>
      <c r="G30" s="511" t="s">
        <v>937</v>
      </c>
      <c r="H30" s="511" t="s">
        <v>937</v>
      </c>
      <c r="I30" s="511" t="s">
        <v>937</v>
      </c>
      <c r="J30" s="511" t="s">
        <v>937</v>
      </c>
      <c r="K30" s="511" t="s">
        <v>937</v>
      </c>
      <c r="L30" s="511" t="s">
        <v>937</v>
      </c>
      <c r="M30" s="511" t="s">
        <v>937</v>
      </c>
      <c r="N30" s="511" t="s">
        <v>937</v>
      </c>
      <c r="O30" s="511" t="s">
        <v>937</v>
      </c>
      <c r="P30" s="511" t="s">
        <v>937</v>
      </c>
    </row>
    <row r="31" spans="1:16" s="510" customFormat="1">
      <c r="A31" s="511">
        <v>21</v>
      </c>
      <c r="B31" s="512" t="s">
        <v>910</v>
      </c>
      <c r="C31" s="511" t="s">
        <v>937</v>
      </c>
      <c r="D31" s="511" t="s">
        <v>937</v>
      </c>
      <c r="E31" s="511" t="s">
        <v>937</v>
      </c>
      <c r="F31" s="511" t="s">
        <v>937</v>
      </c>
      <c r="G31" s="511" t="s">
        <v>937</v>
      </c>
      <c r="H31" s="511" t="s">
        <v>937</v>
      </c>
      <c r="I31" s="511" t="s">
        <v>937</v>
      </c>
      <c r="J31" s="511" t="s">
        <v>937</v>
      </c>
      <c r="K31" s="511" t="s">
        <v>937</v>
      </c>
      <c r="L31" s="511" t="s">
        <v>937</v>
      </c>
      <c r="M31" s="511" t="s">
        <v>937</v>
      </c>
      <c r="N31" s="511" t="s">
        <v>937</v>
      </c>
      <c r="O31" s="511" t="s">
        <v>937</v>
      </c>
      <c r="P31" s="511" t="s">
        <v>937</v>
      </c>
    </row>
    <row r="32" spans="1:16" s="510" customFormat="1">
      <c r="A32" s="511">
        <v>22</v>
      </c>
      <c r="B32" s="512" t="s">
        <v>911</v>
      </c>
      <c r="C32" s="511" t="s">
        <v>937</v>
      </c>
      <c r="D32" s="511" t="s">
        <v>937</v>
      </c>
      <c r="E32" s="511" t="s">
        <v>937</v>
      </c>
      <c r="F32" s="511" t="s">
        <v>937</v>
      </c>
      <c r="G32" s="511" t="s">
        <v>937</v>
      </c>
      <c r="H32" s="511" t="s">
        <v>937</v>
      </c>
      <c r="I32" s="511" t="s">
        <v>937</v>
      </c>
      <c r="J32" s="511" t="s">
        <v>937</v>
      </c>
      <c r="K32" s="511" t="s">
        <v>937</v>
      </c>
      <c r="L32" s="511" t="s">
        <v>937</v>
      </c>
      <c r="M32" s="511" t="s">
        <v>937</v>
      </c>
      <c r="N32" s="511" t="s">
        <v>937</v>
      </c>
      <c r="O32" s="511" t="s">
        <v>937</v>
      </c>
      <c r="P32" s="511" t="s">
        <v>937</v>
      </c>
    </row>
    <row r="33" spans="1:16" s="510" customFormat="1">
      <c r="A33" s="511">
        <v>23</v>
      </c>
      <c r="B33" s="512" t="s">
        <v>912</v>
      </c>
      <c r="C33" s="511" t="s">
        <v>937</v>
      </c>
      <c r="D33" s="511" t="s">
        <v>937</v>
      </c>
      <c r="E33" s="511" t="s">
        <v>937</v>
      </c>
      <c r="F33" s="511" t="s">
        <v>937</v>
      </c>
      <c r="G33" s="511" t="s">
        <v>937</v>
      </c>
      <c r="H33" s="511" t="s">
        <v>937</v>
      </c>
      <c r="I33" s="511" t="s">
        <v>937</v>
      </c>
      <c r="J33" s="511" t="s">
        <v>937</v>
      </c>
      <c r="K33" s="511" t="s">
        <v>937</v>
      </c>
      <c r="L33" s="511" t="s">
        <v>937</v>
      </c>
      <c r="M33" s="511" t="s">
        <v>937</v>
      </c>
      <c r="N33" s="511" t="s">
        <v>937</v>
      </c>
      <c r="O33" s="511" t="s">
        <v>937</v>
      </c>
      <c r="P33" s="511" t="s">
        <v>937</v>
      </c>
    </row>
    <row r="34" spans="1:16" s="510" customFormat="1">
      <c r="A34" s="511">
        <v>24</v>
      </c>
      <c r="B34" s="512" t="s">
        <v>913</v>
      </c>
      <c r="C34" s="511" t="s">
        <v>937</v>
      </c>
      <c r="D34" s="511" t="s">
        <v>937</v>
      </c>
      <c r="E34" s="511" t="s">
        <v>937</v>
      </c>
      <c r="F34" s="511" t="s">
        <v>937</v>
      </c>
      <c r="G34" s="511" t="s">
        <v>937</v>
      </c>
      <c r="H34" s="511" t="s">
        <v>937</v>
      </c>
      <c r="I34" s="511" t="s">
        <v>937</v>
      </c>
      <c r="J34" s="511" t="s">
        <v>937</v>
      </c>
      <c r="K34" s="511" t="s">
        <v>937</v>
      </c>
      <c r="L34" s="511" t="s">
        <v>937</v>
      </c>
      <c r="M34" s="511" t="s">
        <v>937</v>
      </c>
      <c r="N34" s="511" t="s">
        <v>937</v>
      </c>
      <c r="O34" s="511" t="s">
        <v>937</v>
      </c>
      <c r="P34" s="511" t="s">
        <v>937</v>
      </c>
    </row>
    <row r="35" spans="1:16" s="510" customFormat="1">
      <c r="A35" s="511">
        <v>25</v>
      </c>
      <c r="B35" s="512" t="s">
        <v>914</v>
      </c>
      <c r="C35" s="511" t="s">
        <v>937</v>
      </c>
      <c r="D35" s="511" t="s">
        <v>937</v>
      </c>
      <c r="E35" s="511" t="s">
        <v>937</v>
      </c>
      <c r="F35" s="511" t="s">
        <v>937</v>
      </c>
      <c r="G35" s="511" t="s">
        <v>937</v>
      </c>
      <c r="H35" s="511" t="s">
        <v>937</v>
      </c>
      <c r="I35" s="511" t="s">
        <v>937</v>
      </c>
      <c r="J35" s="511" t="s">
        <v>937</v>
      </c>
      <c r="K35" s="511" t="s">
        <v>937</v>
      </c>
      <c r="L35" s="511" t="s">
        <v>937</v>
      </c>
      <c r="M35" s="511" t="s">
        <v>937</v>
      </c>
      <c r="N35" s="511" t="s">
        <v>937</v>
      </c>
      <c r="O35" s="511" t="s">
        <v>937</v>
      </c>
      <c r="P35" s="511" t="s">
        <v>937</v>
      </c>
    </row>
    <row r="36" spans="1:16" s="510" customFormat="1">
      <c r="A36" s="511">
        <v>26</v>
      </c>
      <c r="B36" s="512" t="s">
        <v>915</v>
      </c>
      <c r="C36" s="511" t="s">
        <v>937</v>
      </c>
      <c r="D36" s="511" t="s">
        <v>937</v>
      </c>
      <c r="E36" s="511" t="s">
        <v>937</v>
      </c>
      <c r="F36" s="511" t="s">
        <v>937</v>
      </c>
      <c r="G36" s="511" t="s">
        <v>937</v>
      </c>
      <c r="H36" s="511" t="s">
        <v>937</v>
      </c>
      <c r="I36" s="511" t="s">
        <v>937</v>
      </c>
      <c r="J36" s="511" t="s">
        <v>937</v>
      </c>
      <c r="K36" s="511" t="s">
        <v>937</v>
      </c>
      <c r="L36" s="511" t="s">
        <v>937</v>
      </c>
      <c r="M36" s="511" t="s">
        <v>937</v>
      </c>
      <c r="N36" s="511" t="s">
        <v>937</v>
      </c>
      <c r="O36" s="511" t="s">
        <v>937</v>
      </c>
      <c r="P36" s="511" t="s">
        <v>937</v>
      </c>
    </row>
    <row r="37" spans="1:16" s="510" customFormat="1">
      <c r="A37" s="511">
        <v>27</v>
      </c>
      <c r="B37" s="512" t="s">
        <v>916</v>
      </c>
      <c r="C37" s="511" t="s">
        <v>937</v>
      </c>
      <c r="D37" s="511" t="s">
        <v>937</v>
      </c>
      <c r="E37" s="511" t="s">
        <v>937</v>
      </c>
      <c r="F37" s="511" t="s">
        <v>937</v>
      </c>
      <c r="G37" s="511" t="s">
        <v>937</v>
      </c>
      <c r="H37" s="511" t="s">
        <v>937</v>
      </c>
      <c r="I37" s="511" t="s">
        <v>937</v>
      </c>
      <c r="J37" s="511" t="s">
        <v>937</v>
      </c>
      <c r="K37" s="511" t="s">
        <v>937</v>
      </c>
      <c r="L37" s="511" t="s">
        <v>937</v>
      </c>
      <c r="M37" s="511" t="s">
        <v>937</v>
      </c>
      <c r="N37" s="511" t="s">
        <v>937</v>
      </c>
      <c r="O37" s="511" t="s">
        <v>937</v>
      </c>
      <c r="P37" s="511" t="s">
        <v>937</v>
      </c>
    </row>
    <row r="38" spans="1:16" s="510" customFormat="1">
      <c r="A38" s="511">
        <v>28</v>
      </c>
      <c r="B38" s="512" t="s">
        <v>917</v>
      </c>
      <c r="C38" s="511" t="s">
        <v>937</v>
      </c>
      <c r="D38" s="511" t="s">
        <v>937</v>
      </c>
      <c r="E38" s="511" t="s">
        <v>937</v>
      </c>
      <c r="F38" s="511" t="s">
        <v>937</v>
      </c>
      <c r="G38" s="511" t="s">
        <v>937</v>
      </c>
      <c r="H38" s="511" t="s">
        <v>937</v>
      </c>
      <c r="I38" s="511" t="s">
        <v>937</v>
      </c>
      <c r="J38" s="511" t="s">
        <v>937</v>
      </c>
      <c r="K38" s="511" t="s">
        <v>937</v>
      </c>
      <c r="L38" s="511" t="s">
        <v>937</v>
      </c>
      <c r="M38" s="511" t="s">
        <v>937</v>
      </c>
      <c r="N38" s="511" t="s">
        <v>937</v>
      </c>
      <c r="O38" s="511" t="s">
        <v>937</v>
      </c>
      <c r="P38" s="511" t="s">
        <v>937</v>
      </c>
    </row>
    <row r="39" spans="1:16" s="510" customFormat="1">
      <c r="A39" s="252">
        <v>29</v>
      </c>
      <c r="B39" s="513" t="s">
        <v>918</v>
      </c>
      <c r="C39" s="511" t="s">
        <v>937</v>
      </c>
      <c r="D39" s="511" t="s">
        <v>937</v>
      </c>
      <c r="E39" s="511" t="s">
        <v>937</v>
      </c>
      <c r="F39" s="511" t="s">
        <v>937</v>
      </c>
      <c r="G39" s="511" t="s">
        <v>937</v>
      </c>
      <c r="H39" s="511" t="s">
        <v>937</v>
      </c>
      <c r="I39" s="511" t="s">
        <v>937</v>
      </c>
      <c r="J39" s="511" t="s">
        <v>937</v>
      </c>
      <c r="K39" s="511" t="s">
        <v>937</v>
      </c>
      <c r="L39" s="511" t="s">
        <v>937</v>
      </c>
      <c r="M39" s="511" t="s">
        <v>937</v>
      </c>
      <c r="N39" s="511" t="s">
        <v>937</v>
      </c>
      <c r="O39" s="511" t="s">
        <v>937</v>
      </c>
      <c r="P39" s="511" t="s">
        <v>937</v>
      </c>
    </row>
    <row r="40" spans="1:16" s="510" customFormat="1">
      <c r="A40" s="252">
        <v>30</v>
      </c>
      <c r="B40" s="513" t="s">
        <v>919</v>
      </c>
      <c r="C40" s="511" t="s">
        <v>937</v>
      </c>
      <c r="D40" s="511" t="s">
        <v>937</v>
      </c>
      <c r="E40" s="511" t="s">
        <v>937</v>
      </c>
      <c r="F40" s="511" t="s">
        <v>937</v>
      </c>
      <c r="G40" s="511" t="s">
        <v>937</v>
      </c>
      <c r="H40" s="511" t="s">
        <v>937</v>
      </c>
      <c r="I40" s="511" t="s">
        <v>937</v>
      </c>
      <c r="J40" s="511" t="s">
        <v>937</v>
      </c>
      <c r="K40" s="511" t="s">
        <v>937</v>
      </c>
      <c r="L40" s="511" t="s">
        <v>937</v>
      </c>
      <c r="M40" s="511" t="s">
        <v>937</v>
      </c>
      <c r="N40" s="511" t="s">
        <v>937</v>
      </c>
      <c r="O40" s="511" t="s">
        <v>937</v>
      </c>
      <c r="P40" s="511" t="s">
        <v>937</v>
      </c>
    </row>
    <row r="41" spans="1:16" s="510" customFormat="1">
      <c r="A41" s="252">
        <v>31</v>
      </c>
      <c r="B41" s="513" t="s">
        <v>920</v>
      </c>
      <c r="C41" s="511" t="s">
        <v>937</v>
      </c>
      <c r="D41" s="511" t="s">
        <v>937</v>
      </c>
      <c r="E41" s="511" t="s">
        <v>937</v>
      </c>
      <c r="F41" s="511" t="s">
        <v>937</v>
      </c>
      <c r="G41" s="511" t="s">
        <v>937</v>
      </c>
      <c r="H41" s="511" t="s">
        <v>937</v>
      </c>
      <c r="I41" s="511" t="s">
        <v>937</v>
      </c>
      <c r="J41" s="511" t="s">
        <v>937</v>
      </c>
      <c r="K41" s="511" t="s">
        <v>937</v>
      </c>
      <c r="L41" s="511" t="s">
        <v>937</v>
      </c>
      <c r="M41" s="511" t="s">
        <v>937</v>
      </c>
      <c r="N41" s="511" t="s">
        <v>937</v>
      </c>
      <c r="O41" s="511" t="s">
        <v>937</v>
      </c>
      <c r="P41" s="511" t="s">
        <v>937</v>
      </c>
    </row>
    <row r="42" spans="1:16" s="510" customFormat="1">
      <c r="A42" s="252">
        <v>32</v>
      </c>
      <c r="B42" s="513" t="s">
        <v>921</v>
      </c>
      <c r="C42" s="511" t="s">
        <v>937</v>
      </c>
      <c r="D42" s="511" t="s">
        <v>937</v>
      </c>
      <c r="E42" s="511" t="s">
        <v>937</v>
      </c>
      <c r="F42" s="511" t="s">
        <v>937</v>
      </c>
      <c r="G42" s="511" t="s">
        <v>937</v>
      </c>
      <c r="H42" s="511" t="s">
        <v>937</v>
      </c>
      <c r="I42" s="511" t="s">
        <v>937</v>
      </c>
      <c r="J42" s="511" t="s">
        <v>937</v>
      </c>
      <c r="K42" s="511" t="s">
        <v>937</v>
      </c>
      <c r="L42" s="511" t="s">
        <v>937</v>
      </c>
      <c r="M42" s="511" t="s">
        <v>937</v>
      </c>
      <c r="N42" s="511" t="s">
        <v>937</v>
      </c>
      <c r="O42" s="511" t="s">
        <v>937</v>
      </c>
      <c r="P42" s="511" t="s">
        <v>937</v>
      </c>
    </row>
    <row r="43" spans="1:16">
      <c r="A43" s="252">
        <v>33</v>
      </c>
      <c r="B43" s="513" t="s">
        <v>922</v>
      </c>
      <c r="C43" s="511" t="s">
        <v>937</v>
      </c>
      <c r="D43" s="511" t="s">
        <v>937</v>
      </c>
      <c r="E43" s="511" t="s">
        <v>937</v>
      </c>
      <c r="F43" s="511" t="s">
        <v>937</v>
      </c>
      <c r="G43" s="511" t="s">
        <v>937</v>
      </c>
      <c r="H43" s="511" t="s">
        <v>937</v>
      </c>
      <c r="I43" s="511" t="s">
        <v>937</v>
      </c>
      <c r="J43" s="511" t="s">
        <v>937</v>
      </c>
      <c r="K43" s="511" t="s">
        <v>937</v>
      </c>
      <c r="L43" s="511" t="s">
        <v>937</v>
      </c>
      <c r="M43" s="511" t="s">
        <v>937</v>
      </c>
      <c r="N43" s="511" t="s">
        <v>937</v>
      </c>
      <c r="O43" s="511" t="s">
        <v>937</v>
      </c>
      <c r="P43" s="511" t="s">
        <v>937</v>
      </c>
    </row>
    <row r="44" spans="1:16">
      <c r="A44" s="252">
        <v>34</v>
      </c>
      <c r="B44" s="513" t="s">
        <v>923</v>
      </c>
      <c r="C44" s="511" t="s">
        <v>937</v>
      </c>
      <c r="D44" s="511" t="s">
        <v>937</v>
      </c>
      <c r="E44" s="511" t="s">
        <v>937</v>
      </c>
      <c r="F44" s="511" t="s">
        <v>937</v>
      </c>
      <c r="G44" s="511" t="s">
        <v>937</v>
      </c>
      <c r="H44" s="511" t="s">
        <v>937</v>
      </c>
      <c r="I44" s="511" t="s">
        <v>937</v>
      </c>
      <c r="J44" s="511" t="s">
        <v>937</v>
      </c>
      <c r="K44" s="511" t="s">
        <v>937</v>
      </c>
      <c r="L44" s="511" t="s">
        <v>937</v>
      </c>
      <c r="M44" s="511" t="s">
        <v>937</v>
      </c>
      <c r="N44" s="511" t="s">
        <v>937</v>
      </c>
      <c r="O44" s="511" t="s">
        <v>937</v>
      </c>
      <c r="P44" s="511" t="s">
        <v>937</v>
      </c>
    </row>
    <row r="45" spans="1:16">
      <c r="A45" s="252">
        <v>35</v>
      </c>
      <c r="B45" s="513" t="s">
        <v>924</v>
      </c>
      <c r="C45" s="511" t="s">
        <v>937</v>
      </c>
      <c r="D45" s="511" t="s">
        <v>937</v>
      </c>
      <c r="E45" s="511" t="s">
        <v>937</v>
      </c>
      <c r="F45" s="511" t="s">
        <v>937</v>
      </c>
      <c r="G45" s="511" t="s">
        <v>937</v>
      </c>
      <c r="H45" s="511" t="s">
        <v>937</v>
      </c>
      <c r="I45" s="511" t="s">
        <v>937</v>
      </c>
      <c r="J45" s="511" t="s">
        <v>937</v>
      </c>
      <c r="K45" s="511" t="s">
        <v>937</v>
      </c>
      <c r="L45" s="511" t="s">
        <v>937</v>
      </c>
      <c r="M45" s="511" t="s">
        <v>937</v>
      </c>
      <c r="N45" s="511" t="s">
        <v>937</v>
      </c>
      <c r="O45" s="511" t="s">
        <v>937</v>
      </c>
      <c r="P45" s="511" t="s">
        <v>937</v>
      </c>
    </row>
    <row r="46" spans="1:16">
      <c r="A46" s="252">
        <v>36</v>
      </c>
      <c r="B46" s="513" t="s">
        <v>925</v>
      </c>
      <c r="C46" s="511" t="s">
        <v>937</v>
      </c>
      <c r="D46" s="511" t="s">
        <v>937</v>
      </c>
      <c r="E46" s="511" t="s">
        <v>937</v>
      </c>
      <c r="F46" s="511" t="s">
        <v>937</v>
      </c>
      <c r="G46" s="511" t="s">
        <v>937</v>
      </c>
      <c r="H46" s="511" t="s">
        <v>937</v>
      </c>
      <c r="I46" s="511" t="s">
        <v>937</v>
      </c>
      <c r="J46" s="511" t="s">
        <v>937</v>
      </c>
      <c r="K46" s="511" t="s">
        <v>937</v>
      </c>
      <c r="L46" s="511" t="s">
        <v>937</v>
      </c>
      <c r="M46" s="511" t="s">
        <v>937</v>
      </c>
      <c r="N46" s="511" t="s">
        <v>937</v>
      </c>
      <c r="O46" s="511" t="s">
        <v>937</v>
      </c>
      <c r="P46" s="511" t="s">
        <v>937</v>
      </c>
    </row>
    <row r="47" spans="1:16">
      <c r="A47" s="252">
        <v>37</v>
      </c>
      <c r="B47" s="513" t="s">
        <v>926</v>
      </c>
      <c r="C47" s="511" t="s">
        <v>937</v>
      </c>
      <c r="D47" s="511" t="s">
        <v>937</v>
      </c>
      <c r="E47" s="511" t="s">
        <v>937</v>
      </c>
      <c r="F47" s="511" t="s">
        <v>937</v>
      </c>
      <c r="G47" s="511" t="s">
        <v>937</v>
      </c>
      <c r="H47" s="511" t="s">
        <v>937</v>
      </c>
      <c r="I47" s="511" t="s">
        <v>937</v>
      </c>
      <c r="J47" s="511" t="s">
        <v>937</v>
      </c>
      <c r="K47" s="511" t="s">
        <v>937</v>
      </c>
      <c r="L47" s="511" t="s">
        <v>937</v>
      </c>
      <c r="M47" s="511" t="s">
        <v>937</v>
      </c>
      <c r="N47" s="511" t="s">
        <v>937</v>
      </c>
      <c r="O47" s="511" t="s">
        <v>937</v>
      </c>
      <c r="P47" s="511" t="s">
        <v>937</v>
      </c>
    </row>
    <row r="48" spans="1:16">
      <c r="A48" s="252">
        <v>38</v>
      </c>
      <c r="B48" s="513" t="s">
        <v>927</v>
      </c>
      <c r="C48" s="511" t="s">
        <v>937</v>
      </c>
      <c r="D48" s="511" t="s">
        <v>937</v>
      </c>
      <c r="E48" s="511" t="s">
        <v>937</v>
      </c>
      <c r="F48" s="511" t="s">
        <v>937</v>
      </c>
      <c r="G48" s="511" t="s">
        <v>937</v>
      </c>
      <c r="H48" s="511" t="s">
        <v>937</v>
      </c>
      <c r="I48" s="511" t="s">
        <v>937</v>
      </c>
      <c r="J48" s="511" t="s">
        <v>937</v>
      </c>
      <c r="K48" s="511" t="s">
        <v>937</v>
      </c>
      <c r="L48" s="511" t="s">
        <v>937</v>
      </c>
      <c r="M48" s="511" t="s">
        <v>937</v>
      </c>
      <c r="N48" s="511" t="s">
        <v>937</v>
      </c>
      <c r="O48" s="511" t="s">
        <v>937</v>
      </c>
      <c r="P48" s="511" t="s">
        <v>937</v>
      </c>
    </row>
    <row r="49" spans="1:16">
      <c r="A49" s="252" t="s">
        <v>14</v>
      </c>
      <c r="B49" s="253"/>
      <c r="C49" s="511" t="s">
        <v>937</v>
      </c>
      <c r="D49" s="511" t="s">
        <v>937</v>
      </c>
      <c r="E49" s="511" t="s">
        <v>937</v>
      </c>
      <c r="F49" s="511" t="s">
        <v>937</v>
      </c>
      <c r="G49" s="511" t="s">
        <v>937</v>
      </c>
      <c r="H49" s="511" t="s">
        <v>937</v>
      </c>
      <c r="I49" s="511" t="s">
        <v>937</v>
      </c>
      <c r="J49" s="511" t="s">
        <v>937</v>
      </c>
      <c r="K49" s="511" t="s">
        <v>937</v>
      </c>
      <c r="L49" s="511" t="s">
        <v>937</v>
      </c>
      <c r="M49" s="511" t="s">
        <v>937</v>
      </c>
      <c r="N49" s="511" t="s">
        <v>937</v>
      </c>
      <c r="O49" s="511" t="s">
        <v>937</v>
      </c>
      <c r="P49" s="511" t="s">
        <v>937</v>
      </c>
    </row>
    <row r="50" spans="1:16">
      <c r="A50" s="254"/>
      <c r="B50" s="254"/>
      <c r="C50" s="254"/>
      <c r="D50" s="254"/>
    </row>
    <row r="51" spans="1:16">
      <c r="A51" s="255"/>
      <c r="B51" s="256"/>
      <c r="C51" s="256"/>
      <c r="D51" s="254"/>
    </row>
    <row r="55" spans="1:16">
      <c r="M55" s="961" t="s">
        <v>885</v>
      </c>
      <c r="N55" s="961"/>
      <c r="O55" s="961"/>
    </row>
    <row r="56" spans="1:16">
      <c r="M56" s="961"/>
      <c r="N56" s="961"/>
      <c r="O56" s="961"/>
    </row>
    <row r="57" spans="1:16">
      <c r="M57" s="961"/>
      <c r="N57" s="961"/>
      <c r="O57" s="961"/>
    </row>
    <row r="58" spans="1:16">
      <c r="M58" s="961"/>
      <c r="N58" s="961"/>
      <c r="O58" s="961"/>
    </row>
    <row r="59" spans="1:16">
      <c r="M59" s="961"/>
      <c r="N59" s="961"/>
      <c r="O59" s="961"/>
    </row>
  </sheetData>
  <mergeCells count="16">
    <mergeCell ref="M55:O59"/>
    <mergeCell ref="O8:P8"/>
    <mergeCell ref="I8:N8"/>
    <mergeCell ref="A6:N6"/>
    <mergeCell ref="D1:E1"/>
    <mergeCell ref="M1:N1"/>
    <mergeCell ref="A2:N2"/>
    <mergeCell ref="A3:N3"/>
    <mergeCell ref="A4:P4"/>
    <mergeCell ref="A7:B7"/>
    <mergeCell ref="H7:N7"/>
    <mergeCell ref="A8:A9"/>
    <mergeCell ref="B8:B9"/>
    <mergeCell ref="C8:C9"/>
    <mergeCell ref="D8:D9"/>
    <mergeCell ref="E8:H8"/>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64.xml><?xml version="1.0" encoding="utf-8"?>
<worksheet xmlns="http://schemas.openxmlformats.org/spreadsheetml/2006/main" xmlns:r="http://schemas.openxmlformats.org/officeDocument/2006/relationships">
  <sheetPr codeName="Sheet63">
    <pageSetUpPr fitToPage="1"/>
  </sheetPr>
  <dimension ref="A1:T58"/>
  <sheetViews>
    <sheetView topLeftCell="A32" zoomScale="90" zoomScaleNormal="90" zoomScaleSheetLayoutView="100" workbookViewId="0">
      <selection activeCell="U58" sqref="U58"/>
    </sheetView>
  </sheetViews>
  <sheetFormatPr defaultColWidth="9.140625" defaultRowHeight="15"/>
  <cols>
    <col min="1" max="1" width="7.140625" style="70" customWidth="1"/>
    <col min="2" max="2" width="14.7109375" style="70" customWidth="1"/>
    <col min="3" max="4" width="8.5703125" style="70" customWidth="1"/>
    <col min="5" max="5" width="8.7109375" style="70" customWidth="1"/>
    <col min="6" max="6" width="8.5703125" style="70" customWidth="1"/>
    <col min="7" max="7" width="9.7109375" style="70" customWidth="1"/>
    <col min="8" max="8" width="10.28515625" style="70" customWidth="1"/>
    <col min="9" max="9" width="9.7109375" style="70" customWidth="1"/>
    <col min="10" max="10" width="9.28515625" style="70" customWidth="1"/>
    <col min="11" max="11" width="7" style="70" customWidth="1"/>
    <col min="12" max="12" width="7.28515625" style="70" customWidth="1"/>
    <col min="13" max="13" width="7.42578125" style="70" customWidth="1"/>
    <col min="14" max="14" width="7.85546875" style="70" customWidth="1"/>
    <col min="15" max="15" width="11.42578125" style="70" customWidth="1"/>
    <col min="16" max="16" width="12.28515625" style="70" customWidth="1"/>
    <col min="17" max="17" width="11.5703125" style="70" customWidth="1"/>
    <col min="18" max="18" width="16" style="70" customWidth="1"/>
    <col min="19" max="19" width="9" style="70" customWidth="1"/>
    <col min="20" max="20" width="9.140625" style="70" hidden="1" customWidth="1"/>
    <col min="21" max="16384" width="9.140625" style="70"/>
  </cols>
  <sheetData>
    <row r="1" spans="1:20" s="15" customFormat="1" ht="15.75">
      <c r="G1" s="704" t="s">
        <v>0</v>
      </c>
      <c r="H1" s="704"/>
      <c r="I1" s="704"/>
      <c r="J1" s="704"/>
      <c r="K1" s="704"/>
      <c r="L1" s="704"/>
      <c r="M1" s="704"/>
      <c r="N1" s="38"/>
      <c r="O1" s="38"/>
      <c r="R1" s="40" t="s">
        <v>527</v>
      </c>
      <c r="S1" s="40"/>
    </row>
    <row r="2" spans="1:20" s="15" customFormat="1" ht="20.25">
      <c r="B2" s="118"/>
      <c r="E2" s="705" t="s">
        <v>734</v>
      </c>
      <c r="F2" s="705"/>
      <c r="G2" s="705"/>
      <c r="H2" s="705"/>
      <c r="I2" s="705"/>
      <c r="J2" s="705"/>
      <c r="K2" s="705"/>
      <c r="L2" s="705"/>
      <c r="M2" s="705"/>
      <c r="N2" s="705"/>
      <c r="O2" s="705"/>
    </row>
    <row r="3" spans="1:20" s="15" customFormat="1" ht="20.25">
      <c r="B3" s="117"/>
      <c r="C3" s="117"/>
      <c r="D3" s="117"/>
      <c r="E3" s="117"/>
      <c r="F3" s="117"/>
      <c r="G3" s="117"/>
      <c r="H3" s="117"/>
      <c r="I3" s="117"/>
      <c r="J3" s="117"/>
    </row>
    <row r="4" spans="1:20" ht="18">
      <c r="B4" s="1007" t="s">
        <v>747</v>
      </c>
      <c r="C4" s="1007"/>
      <c r="D4" s="1007"/>
      <c r="E4" s="1007"/>
      <c r="F4" s="1007"/>
      <c r="G4" s="1007"/>
      <c r="H4" s="1007"/>
      <c r="I4" s="1007"/>
      <c r="J4" s="1007"/>
      <c r="K4" s="1007"/>
      <c r="L4" s="1007"/>
      <c r="M4" s="1007"/>
      <c r="N4" s="1007"/>
      <c r="O4" s="1007"/>
      <c r="P4" s="1007"/>
      <c r="Q4" s="1007"/>
      <c r="R4" s="1007"/>
      <c r="S4" s="1007"/>
      <c r="T4" s="1007"/>
    </row>
    <row r="5" spans="1:20">
      <c r="C5" s="71"/>
      <c r="D5" s="71"/>
      <c r="E5" s="71"/>
      <c r="F5" s="71"/>
      <c r="G5" s="71"/>
      <c r="H5" s="71"/>
      <c r="M5" s="71"/>
      <c r="N5" s="71"/>
      <c r="O5" s="71"/>
      <c r="P5" s="71"/>
      <c r="Q5" s="71"/>
      <c r="R5" s="71"/>
      <c r="S5" s="71"/>
      <c r="T5" s="71"/>
    </row>
    <row r="6" spans="1:20">
      <c r="A6" s="707" t="s">
        <v>928</v>
      </c>
      <c r="B6" s="707"/>
    </row>
    <row r="7" spans="1:20">
      <c r="B7" s="73"/>
    </row>
    <row r="8" spans="1:20" s="74" customFormat="1" ht="42" customHeight="1">
      <c r="A8" s="688" t="s">
        <v>2</v>
      </c>
      <c r="B8" s="1008" t="s">
        <v>3</v>
      </c>
      <c r="C8" s="1013" t="s">
        <v>229</v>
      </c>
      <c r="D8" s="1013"/>
      <c r="E8" s="1013"/>
      <c r="F8" s="1013"/>
      <c r="G8" s="1010" t="s">
        <v>877</v>
      </c>
      <c r="H8" s="1011"/>
      <c r="I8" s="1011"/>
      <c r="J8" s="1014"/>
      <c r="K8" s="1010" t="s">
        <v>198</v>
      </c>
      <c r="L8" s="1011"/>
      <c r="M8" s="1011"/>
      <c r="N8" s="1014"/>
      <c r="O8" s="1010" t="s">
        <v>100</v>
      </c>
      <c r="P8" s="1011"/>
      <c r="Q8" s="1011"/>
      <c r="R8" s="1012"/>
    </row>
    <row r="9" spans="1:20" s="75" customFormat="1" ht="37.5" customHeight="1">
      <c r="A9" s="688"/>
      <c r="B9" s="1009"/>
      <c r="C9" s="78" t="s">
        <v>86</v>
      </c>
      <c r="D9" s="78" t="s">
        <v>90</v>
      </c>
      <c r="E9" s="78" t="s">
        <v>91</v>
      </c>
      <c r="F9" s="78" t="s">
        <v>14</v>
      </c>
      <c r="G9" s="78" t="s">
        <v>86</v>
      </c>
      <c r="H9" s="78" t="s">
        <v>90</v>
      </c>
      <c r="I9" s="78" t="s">
        <v>91</v>
      </c>
      <c r="J9" s="78" t="s">
        <v>14</v>
      </c>
      <c r="K9" s="78" t="s">
        <v>86</v>
      </c>
      <c r="L9" s="78" t="s">
        <v>90</v>
      </c>
      <c r="M9" s="78" t="s">
        <v>91</v>
      </c>
      <c r="N9" s="78" t="s">
        <v>14</v>
      </c>
      <c r="O9" s="78" t="s">
        <v>133</v>
      </c>
      <c r="P9" s="78" t="s">
        <v>134</v>
      </c>
      <c r="Q9" s="150" t="s">
        <v>135</v>
      </c>
      <c r="R9" s="78" t="s">
        <v>136</v>
      </c>
      <c r="S9" s="112"/>
    </row>
    <row r="10" spans="1:20" s="298" customFormat="1" ht="16.149999999999999" customHeight="1">
      <c r="A10" s="63">
        <v>1</v>
      </c>
      <c r="B10" s="141">
        <v>2</v>
      </c>
      <c r="C10" s="297">
        <v>3</v>
      </c>
      <c r="D10" s="297">
        <v>4</v>
      </c>
      <c r="E10" s="297">
        <v>5</v>
      </c>
      <c r="F10" s="297">
        <v>6</v>
      </c>
      <c r="G10" s="297">
        <v>7</v>
      </c>
      <c r="H10" s="297">
        <v>8</v>
      </c>
      <c r="I10" s="297">
        <v>9</v>
      </c>
      <c r="J10" s="297">
        <v>10</v>
      </c>
      <c r="K10" s="297">
        <v>11</v>
      </c>
      <c r="L10" s="297">
        <v>12</v>
      </c>
      <c r="M10" s="297">
        <v>13</v>
      </c>
      <c r="N10" s="297">
        <v>14</v>
      </c>
      <c r="O10" s="297">
        <v>15</v>
      </c>
      <c r="P10" s="297">
        <v>16</v>
      </c>
      <c r="Q10" s="297">
        <v>17</v>
      </c>
      <c r="R10" s="141">
        <v>18</v>
      </c>
    </row>
    <row r="11" spans="1:20" s="298" customFormat="1" ht="16.149999999999999" customHeight="1">
      <c r="A11" s="343">
        <v>1</v>
      </c>
      <c r="B11" s="146" t="s">
        <v>890</v>
      </c>
      <c r="C11" s="522">
        <v>3062</v>
      </c>
      <c r="D11" s="522">
        <v>16</v>
      </c>
      <c r="E11" s="522">
        <v>0</v>
      </c>
      <c r="F11" s="522">
        <f>SUM(C11:E11)</f>
        <v>3078</v>
      </c>
      <c r="G11" s="522">
        <v>2622</v>
      </c>
      <c r="H11" s="522">
        <v>16</v>
      </c>
      <c r="I11" s="522">
        <v>0</v>
      </c>
      <c r="J11" s="522">
        <f>SUM(G11:I11)</f>
        <v>2638</v>
      </c>
      <c r="K11" s="522">
        <v>0</v>
      </c>
      <c r="L11" s="522">
        <v>0</v>
      </c>
      <c r="M11" s="522">
        <v>0</v>
      </c>
      <c r="N11" s="522">
        <v>0</v>
      </c>
      <c r="O11" s="522">
        <v>0</v>
      </c>
      <c r="P11" s="522">
        <v>0</v>
      </c>
      <c r="Q11" s="522">
        <v>0</v>
      </c>
      <c r="R11" s="522">
        <v>0</v>
      </c>
    </row>
    <row r="12" spans="1:20" s="298" customFormat="1" ht="16.149999999999999" customHeight="1">
      <c r="A12" s="343">
        <v>2</v>
      </c>
      <c r="B12" s="146" t="s">
        <v>891</v>
      </c>
      <c r="C12" s="522">
        <v>2142</v>
      </c>
      <c r="D12" s="522">
        <v>8</v>
      </c>
      <c r="E12" s="522">
        <v>0</v>
      </c>
      <c r="F12" s="522">
        <f t="shared" ref="F12:F49" si="0">SUM(C12:E12)</f>
        <v>2150</v>
      </c>
      <c r="G12" s="522">
        <v>2286</v>
      </c>
      <c r="H12" s="522">
        <v>8</v>
      </c>
      <c r="I12" s="522">
        <v>0</v>
      </c>
      <c r="J12" s="522">
        <f t="shared" ref="J12:J49" si="1">SUM(G12:I12)</f>
        <v>2294</v>
      </c>
      <c r="K12" s="522">
        <v>0</v>
      </c>
      <c r="L12" s="522">
        <v>0</v>
      </c>
      <c r="M12" s="522">
        <v>0</v>
      </c>
      <c r="N12" s="522">
        <v>0</v>
      </c>
      <c r="O12" s="522">
        <v>0</v>
      </c>
      <c r="P12" s="522">
        <v>0</v>
      </c>
      <c r="Q12" s="522">
        <v>0</v>
      </c>
      <c r="R12" s="522">
        <v>0</v>
      </c>
    </row>
    <row r="13" spans="1:20" s="298" customFormat="1" ht="16.149999999999999" customHeight="1">
      <c r="A13" s="343">
        <v>3</v>
      </c>
      <c r="B13" s="146" t="s">
        <v>892</v>
      </c>
      <c r="C13" s="522">
        <v>1829</v>
      </c>
      <c r="D13" s="522">
        <v>18</v>
      </c>
      <c r="E13" s="522">
        <v>0</v>
      </c>
      <c r="F13" s="522">
        <f t="shared" si="0"/>
        <v>1847</v>
      </c>
      <c r="G13" s="522">
        <v>2019</v>
      </c>
      <c r="H13" s="522">
        <v>18</v>
      </c>
      <c r="I13" s="522">
        <v>0</v>
      </c>
      <c r="J13" s="522">
        <f t="shared" si="1"/>
        <v>2037</v>
      </c>
      <c r="K13" s="522">
        <v>0</v>
      </c>
      <c r="L13" s="522">
        <v>0</v>
      </c>
      <c r="M13" s="522">
        <v>0</v>
      </c>
      <c r="N13" s="522">
        <v>0</v>
      </c>
      <c r="O13" s="522">
        <v>0</v>
      </c>
      <c r="P13" s="522">
        <v>0</v>
      </c>
      <c r="Q13" s="522">
        <v>0</v>
      </c>
      <c r="R13" s="522">
        <v>0</v>
      </c>
    </row>
    <row r="14" spans="1:20" s="298" customFormat="1" ht="16.149999999999999" customHeight="1">
      <c r="A14" s="343">
        <v>4</v>
      </c>
      <c r="B14" s="146" t="s">
        <v>893</v>
      </c>
      <c r="C14" s="522">
        <v>1090</v>
      </c>
      <c r="D14" s="522">
        <v>26</v>
      </c>
      <c r="E14" s="522">
        <v>0</v>
      </c>
      <c r="F14" s="522">
        <f t="shared" si="0"/>
        <v>1116</v>
      </c>
      <c r="G14" s="522">
        <v>1053</v>
      </c>
      <c r="H14" s="522">
        <v>26</v>
      </c>
      <c r="I14" s="522">
        <v>0</v>
      </c>
      <c r="J14" s="522">
        <f t="shared" si="1"/>
        <v>1079</v>
      </c>
      <c r="K14" s="522">
        <v>0</v>
      </c>
      <c r="L14" s="522">
        <v>0</v>
      </c>
      <c r="M14" s="522">
        <v>0</v>
      </c>
      <c r="N14" s="522">
        <v>0</v>
      </c>
      <c r="O14" s="522">
        <v>0</v>
      </c>
      <c r="P14" s="522">
        <v>0</v>
      </c>
      <c r="Q14" s="522">
        <v>0</v>
      </c>
      <c r="R14" s="522">
        <v>0</v>
      </c>
    </row>
    <row r="15" spans="1:20" s="298" customFormat="1" ht="16.149999999999999" customHeight="1">
      <c r="A15" s="343">
        <v>5</v>
      </c>
      <c r="B15" s="146" t="s">
        <v>894</v>
      </c>
      <c r="C15" s="522">
        <v>2017</v>
      </c>
      <c r="D15" s="522">
        <v>11</v>
      </c>
      <c r="E15" s="522">
        <v>0</v>
      </c>
      <c r="F15" s="522">
        <f t="shared" si="0"/>
        <v>2028</v>
      </c>
      <c r="G15" s="522">
        <v>1981</v>
      </c>
      <c r="H15" s="522">
        <v>11</v>
      </c>
      <c r="I15" s="522">
        <v>0</v>
      </c>
      <c r="J15" s="522">
        <f t="shared" si="1"/>
        <v>1992</v>
      </c>
      <c r="K15" s="522">
        <v>0</v>
      </c>
      <c r="L15" s="522">
        <v>0</v>
      </c>
      <c r="M15" s="522">
        <v>0</v>
      </c>
      <c r="N15" s="522">
        <v>0</v>
      </c>
      <c r="O15" s="522">
        <v>0</v>
      </c>
      <c r="P15" s="522">
        <v>0</v>
      </c>
      <c r="Q15" s="522">
        <v>0</v>
      </c>
      <c r="R15" s="522">
        <v>0</v>
      </c>
    </row>
    <row r="16" spans="1:20" s="298" customFormat="1" ht="16.149999999999999" customHeight="1">
      <c r="A16" s="343">
        <v>6</v>
      </c>
      <c r="B16" s="146" t="s">
        <v>895</v>
      </c>
      <c r="C16" s="522">
        <v>1174</v>
      </c>
      <c r="D16" s="522">
        <v>0</v>
      </c>
      <c r="E16" s="522">
        <v>0</v>
      </c>
      <c r="F16" s="522">
        <f t="shared" si="0"/>
        <v>1174</v>
      </c>
      <c r="G16" s="522">
        <v>1190</v>
      </c>
      <c r="H16" s="522">
        <v>0</v>
      </c>
      <c r="I16" s="522">
        <v>0</v>
      </c>
      <c r="J16" s="522">
        <f t="shared" si="1"/>
        <v>1190</v>
      </c>
      <c r="K16" s="522">
        <v>0</v>
      </c>
      <c r="L16" s="522">
        <v>0</v>
      </c>
      <c r="M16" s="522">
        <v>0</v>
      </c>
      <c r="N16" s="522">
        <v>0</v>
      </c>
      <c r="O16" s="522">
        <v>0</v>
      </c>
      <c r="P16" s="522">
        <v>0</v>
      </c>
      <c r="Q16" s="522">
        <v>0</v>
      </c>
      <c r="R16" s="522">
        <v>0</v>
      </c>
    </row>
    <row r="17" spans="1:18" s="298" customFormat="1" ht="16.149999999999999" customHeight="1">
      <c r="A17" s="343">
        <v>7</v>
      </c>
      <c r="B17" s="146" t="s">
        <v>896</v>
      </c>
      <c r="C17" s="522">
        <v>3051</v>
      </c>
      <c r="D17" s="522">
        <v>0</v>
      </c>
      <c r="E17" s="522">
        <v>0</v>
      </c>
      <c r="F17" s="522">
        <f t="shared" si="0"/>
        <v>3051</v>
      </c>
      <c r="G17" s="522">
        <v>3270</v>
      </c>
      <c r="H17" s="522">
        <v>0</v>
      </c>
      <c r="I17" s="522">
        <v>0</v>
      </c>
      <c r="J17" s="522">
        <f t="shared" si="1"/>
        <v>3270</v>
      </c>
      <c r="K17" s="522">
        <v>0</v>
      </c>
      <c r="L17" s="522">
        <v>0</v>
      </c>
      <c r="M17" s="522">
        <v>0</v>
      </c>
      <c r="N17" s="522">
        <v>0</v>
      </c>
      <c r="O17" s="522">
        <v>0</v>
      </c>
      <c r="P17" s="522">
        <v>0</v>
      </c>
      <c r="Q17" s="522">
        <v>0</v>
      </c>
      <c r="R17" s="522">
        <v>0</v>
      </c>
    </row>
    <row r="18" spans="1:18" s="298" customFormat="1" ht="16.149999999999999" customHeight="1">
      <c r="A18" s="343">
        <v>8</v>
      </c>
      <c r="B18" s="146" t="s">
        <v>897</v>
      </c>
      <c r="C18" s="522">
        <v>876</v>
      </c>
      <c r="D18" s="522">
        <v>2</v>
      </c>
      <c r="E18" s="522">
        <v>0</v>
      </c>
      <c r="F18" s="522">
        <f t="shared" si="0"/>
        <v>878</v>
      </c>
      <c r="G18" s="522">
        <v>1019</v>
      </c>
      <c r="H18" s="522">
        <v>2</v>
      </c>
      <c r="I18" s="522">
        <v>0</v>
      </c>
      <c r="J18" s="522">
        <f t="shared" si="1"/>
        <v>1021</v>
      </c>
      <c r="K18" s="522">
        <v>0</v>
      </c>
      <c r="L18" s="522">
        <v>0</v>
      </c>
      <c r="M18" s="522">
        <v>0</v>
      </c>
      <c r="N18" s="522">
        <v>0</v>
      </c>
      <c r="O18" s="522">
        <v>0</v>
      </c>
      <c r="P18" s="522">
        <v>0</v>
      </c>
      <c r="Q18" s="522">
        <v>0</v>
      </c>
      <c r="R18" s="522">
        <v>0</v>
      </c>
    </row>
    <row r="19" spans="1:18" s="298" customFormat="1" ht="16.149999999999999" customHeight="1">
      <c r="A19" s="343">
        <v>9</v>
      </c>
      <c r="B19" s="146" t="s">
        <v>898</v>
      </c>
      <c r="C19" s="522">
        <v>515</v>
      </c>
      <c r="D19" s="522">
        <v>1</v>
      </c>
      <c r="E19" s="522">
        <v>0</v>
      </c>
      <c r="F19" s="522">
        <f t="shared" si="0"/>
        <v>516</v>
      </c>
      <c r="G19" s="522">
        <v>474</v>
      </c>
      <c r="H19" s="522">
        <v>1</v>
      </c>
      <c r="I19" s="522">
        <v>0</v>
      </c>
      <c r="J19" s="522">
        <f t="shared" si="1"/>
        <v>475</v>
      </c>
      <c r="K19" s="522">
        <v>0</v>
      </c>
      <c r="L19" s="522">
        <v>0</v>
      </c>
      <c r="M19" s="522">
        <v>0</v>
      </c>
      <c r="N19" s="522">
        <v>0</v>
      </c>
      <c r="O19" s="522">
        <v>0</v>
      </c>
      <c r="P19" s="522">
        <v>0</v>
      </c>
      <c r="Q19" s="522">
        <v>0</v>
      </c>
      <c r="R19" s="522">
        <v>0</v>
      </c>
    </row>
    <row r="20" spans="1:18" s="298" customFormat="1" ht="16.149999999999999" customHeight="1">
      <c r="A20" s="343">
        <v>10</v>
      </c>
      <c r="B20" s="146" t="s">
        <v>899</v>
      </c>
      <c r="C20" s="522">
        <v>1640</v>
      </c>
      <c r="D20" s="522">
        <v>5</v>
      </c>
      <c r="E20" s="522">
        <v>0</v>
      </c>
      <c r="F20" s="522">
        <f t="shared" si="0"/>
        <v>1645</v>
      </c>
      <c r="G20" s="522">
        <v>1537</v>
      </c>
      <c r="H20" s="522">
        <v>5</v>
      </c>
      <c r="I20" s="522">
        <v>0</v>
      </c>
      <c r="J20" s="522">
        <f t="shared" si="1"/>
        <v>1542</v>
      </c>
      <c r="K20" s="522">
        <v>0</v>
      </c>
      <c r="L20" s="522">
        <v>0</v>
      </c>
      <c r="M20" s="522">
        <v>0</v>
      </c>
      <c r="N20" s="522">
        <v>0</v>
      </c>
      <c r="O20" s="522">
        <v>0</v>
      </c>
      <c r="P20" s="522">
        <v>0</v>
      </c>
      <c r="Q20" s="522">
        <v>0</v>
      </c>
      <c r="R20" s="522">
        <v>0</v>
      </c>
    </row>
    <row r="21" spans="1:18" s="298" customFormat="1" ht="16.149999999999999" customHeight="1">
      <c r="A21" s="343">
        <v>11</v>
      </c>
      <c r="B21" s="146" t="s">
        <v>900</v>
      </c>
      <c r="C21" s="522">
        <v>1842</v>
      </c>
      <c r="D21" s="522">
        <v>8</v>
      </c>
      <c r="E21" s="522">
        <v>0</v>
      </c>
      <c r="F21" s="522">
        <f t="shared" si="0"/>
        <v>1850</v>
      </c>
      <c r="G21" s="522">
        <v>1933</v>
      </c>
      <c r="H21" s="522">
        <v>8</v>
      </c>
      <c r="I21" s="522">
        <v>0</v>
      </c>
      <c r="J21" s="522">
        <f t="shared" si="1"/>
        <v>1941</v>
      </c>
      <c r="K21" s="522">
        <v>0</v>
      </c>
      <c r="L21" s="522">
        <v>0</v>
      </c>
      <c r="M21" s="522">
        <v>0</v>
      </c>
      <c r="N21" s="522">
        <v>0</v>
      </c>
      <c r="O21" s="522">
        <v>0</v>
      </c>
      <c r="P21" s="522">
        <v>0</v>
      </c>
      <c r="Q21" s="522">
        <v>0</v>
      </c>
      <c r="R21" s="522">
        <v>0</v>
      </c>
    </row>
    <row r="22" spans="1:18" s="298" customFormat="1" ht="16.149999999999999" customHeight="1">
      <c r="A22" s="343">
        <v>12</v>
      </c>
      <c r="B22" s="146" t="s">
        <v>901</v>
      </c>
      <c r="C22" s="522">
        <v>2386</v>
      </c>
      <c r="D22" s="522">
        <v>9</v>
      </c>
      <c r="E22" s="522">
        <v>0</v>
      </c>
      <c r="F22" s="522">
        <f t="shared" si="0"/>
        <v>2395</v>
      </c>
      <c r="G22" s="522">
        <v>2396</v>
      </c>
      <c r="H22" s="522">
        <v>9</v>
      </c>
      <c r="I22" s="522">
        <v>0</v>
      </c>
      <c r="J22" s="522">
        <f t="shared" si="1"/>
        <v>2405</v>
      </c>
      <c r="K22" s="522">
        <v>0</v>
      </c>
      <c r="L22" s="522">
        <v>0</v>
      </c>
      <c r="M22" s="522">
        <v>0</v>
      </c>
      <c r="N22" s="522">
        <v>0</v>
      </c>
      <c r="O22" s="522">
        <v>0</v>
      </c>
      <c r="P22" s="522">
        <v>0</v>
      </c>
      <c r="Q22" s="522">
        <v>0</v>
      </c>
      <c r="R22" s="522">
        <v>0</v>
      </c>
    </row>
    <row r="23" spans="1:18" s="298" customFormat="1" ht="16.149999999999999" customHeight="1">
      <c r="A23" s="343">
        <v>13</v>
      </c>
      <c r="B23" s="146" t="s">
        <v>902</v>
      </c>
      <c r="C23" s="522">
        <v>2044</v>
      </c>
      <c r="D23" s="522">
        <v>16</v>
      </c>
      <c r="E23" s="522">
        <v>0</v>
      </c>
      <c r="F23" s="522">
        <f t="shared" si="0"/>
        <v>2060</v>
      </c>
      <c r="G23" s="522">
        <v>1974</v>
      </c>
      <c r="H23" s="522">
        <v>16</v>
      </c>
      <c r="I23" s="522">
        <v>0</v>
      </c>
      <c r="J23" s="522">
        <f t="shared" si="1"/>
        <v>1990</v>
      </c>
      <c r="K23" s="522">
        <v>0</v>
      </c>
      <c r="L23" s="522">
        <v>0</v>
      </c>
      <c r="M23" s="522">
        <v>0</v>
      </c>
      <c r="N23" s="522">
        <v>0</v>
      </c>
      <c r="O23" s="522">
        <v>0</v>
      </c>
      <c r="P23" s="522">
        <v>0</v>
      </c>
      <c r="Q23" s="522">
        <v>0</v>
      </c>
      <c r="R23" s="522">
        <v>0</v>
      </c>
    </row>
    <row r="24" spans="1:18" s="298" customFormat="1" ht="16.149999999999999" customHeight="1">
      <c r="A24" s="343">
        <v>14</v>
      </c>
      <c r="B24" s="146" t="s">
        <v>903</v>
      </c>
      <c r="C24" s="522">
        <v>1727</v>
      </c>
      <c r="D24" s="522">
        <v>7</v>
      </c>
      <c r="E24" s="522">
        <v>0</v>
      </c>
      <c r="F24" s="522">
        <f t="shared" si="0"/>
        <v>1734</v>
      </c>
      <c r="G24" s="522">
        <v>1529</v>
      </c>
      <c r="H24" s="522">
        <v>7</v>
      </c>
      <c r="I24" s="522">
        <v>0</v>
      </c>
      <c r="J24" s="522">
        <f t="shared" si="1"/>
        <v>1536</v>
      </c>
      <c r="K24" s="522">
        <v>0</v>
      </c>
      <c r="L24" s="522">
        <v>0</v>
      </c>
      <c r="M24" s="522">
        <v>0</v>
      </c>
      <c r="N24" s="522">
        <v>0</v>
      </c>
      <c r="O24" s="522">
        <v>0</v>
      </c>
      <c r="P24" s="522">
        <v>0</v>
      </c>
      <c r="Q24" s="522">
        <v>0</v>
      </c>
      <c r="R24" s="522">
        <v>0</v>
      </c>
    </row>
    <row r="25" spans="1:18" s="298" customFormat="1" ht="16.149999999999999" customHeight="1">
      <c r="A25" s="343">
        <v>15</v>
      </c>
      <c r="B25" s="146" t="s">
        <v>904</v>
      </c>
      <c r="C25" s="522">
        <v>2969</v>
      </c>
      <c r="D25" s="522">
        <v>3</v>
      </c>
      <c r="E25" s="522">
        <v>0</v>
      </c>
      <c r="F25" s="522">
        <f t="shared" si="0"/>
        <v>2972</v>
      </c>
      <c r="G25" s="522">
        <v>3216</v>
      </c>
      <c r="H25" s="522">
        <v>3</v>
      </c>
      <c r="I25" s="522">
        <v>0</v>
      </c>
      <c r="J25" s="522">
        <f t="shared" si="1"/>
        <v>3219</v>
      </c>
      <c r="K25" s="522">
        <v>0</v>
      </c>
      <c r="L25" s="522">
        <v>0</v>
      </c>
      <c r="M25" s="522">
        <v>0</v>
      </c>
      <c r="N25" s="522">
        <v>0</v>
      </c>
      <c r="O25" s="522">
        <v>0</v>
      </c>
      <c r="P25" s="522">
        <v>0</v>
      </c>
      <c r="Q25" s="522">
        <v>0</v>
      </c>
      <c r="R25" s="522">
        <v>0</v>
      </c>
    </row>
    <row r="26" spans="1:18" s="298" customFormat="1" ht="16.149999999999999" customHeight="1">
      <c r="A26" s="343">
        <v>16</v>
      </c>
      <c r="B26" s="146" t="s">
        <v>905</v>
      </c>
      <c r="C26" s="522">
        <v>1958</v>
      </c>
      <c r="D26" s="522">
        <v>9</v>
      </c>
      <c r="E26" s="522">
        <v>0</v>
      </c>
      <c r="F26" s="522">
        <f t="shared" si="0"/>
        <v>1967</v>
      </c>
      <c r="G26" s="522">
        <v>1834</v>
      </c>
      <c r="H26" s="522">
        <v>9</v>
      </c>
      <c r="I26" s="522">
        <v>0</v>
      </c>
      <c r="J26" s="522">
        <f t="shared" si="1"/>
        <v>1843</v>
      </c>
      <c r="K26" s="522">
        <v>0</v>
      </c>
      <c r="L26" s="522">
        <v>0</v>
      </c>
      <c r="M26" s="522">
        <v>0</v>
      </c>
      <c r="N26" s="522">
        <v>0</v>
      </c>
      <c r="O26" s="522">
        <v>0</v>
      </c>
      <c r="P26" s="522">
        <v>0</v>
      </c>
      <c r="Q26" s="522">
        <v>0</v>
      </c>
      <c r="R26" s="522">
        <v>0</v>
      </c>
    </row>
    <row r="27" spans="1:18" s="298" customFormat="1" ht="16.149999999999999" customHeight="1">
      <c r="A27" s="343">
        <v>17</v>
      </c>
      <c r="B27" s="146" t="s">
        <v>906</v>
      </c>
      <c r="C27" s="522">
        <v>400</v>
      </c>
      <c r="D27" s="522">
        <v>4</v>
      </c>
      <c r="E27" s="522">
        <v>0</v>
      </c>
      <c r="F27" s="522">
        <f t="shared" si="0"/>
        <v>404</v>
      </c>
      <c r="G27" s="522">
        <v>426</v>
      </c>
      <c r="H27" s="522">
        <v>4</v>
      </c>
      <c r="I27" s="522">
        <v>0</v>
      </c>
      <c r="J27" s="522">
        <f t="shared" si="1"/>
        <v>430</v>
      </c>
      <c r="K27" s="522">
        <v>0</v>
      </c>
      <c r="L27" s="522">
        <v>0</v>
      </c>
      <c r="M27" s="522">
        <v>0</v>
      </c>
      <c r="N27" s="522">
        <v>0</v>
      </c>
      <c r="O27" s="522">
        <v>0</v>
      </c>
      <c r="P27" s="522">
        <v>0</v>
      </c>
      <c r="Q27" s="522">
        <v>0</v>
      </c>
      <c r="R27" s="522">
        <v>0</v>
      </c>
    </row>
    <row r="28" spans="1:18" s="298" customFormat="1" ht="16.149999999999999" customHeight="1">
      <c r="A28" s="343">
        <v>18</v>
      </c>
      <c r="B28" s="146" t="s">
        <v>907</v>
      </c>
      <c r="C28" s="522">
        <v>1971</v>
      </c>
      <c r="D28" s="522">
        <v>51</v>
      </c>
      <c r="E28" s="522">
        <v>0</v>
      </c>
      <c r="F28" s="522">
        <f t="shared" si="0"/>
        <v>2022</v>
      </c>
      <c r="G28" s="522">
        <v>1927</v>
      </c>
      <c r="H28" s="522">
        <v>51</v>
      </c>
      <c r="I28" s="522">
        <v>0</v>
      </c>
      <c r="J28" s="522">
        <f t="shared" si="1"/>
        <v>1978</v>
      </c>
      <c r="K28" s="522">
        <v>0</v>
      </c>
      <c r="L28" s="522">
        <v>0</v>
      </c>
      <c r="M28" s="522">
        <v>0</v>
      </c>
      <c r="N28" s="522">
        <v>0</v>
      </c>
      <c r="O28" s="522">
        <v>0</v>
      </c>
      <c r="P28" s="522">
        <v>0</v>
      </c>
      <c r="Q28" s="522">
        <v>0</v>
      </c>
      <c r="R28" s="522">
        <v>0</v>
      </c>
    </row>
    <row r="29" spans="1:18" s="298" customFormat="1" ht="16.149999999999999" customHeight="1">
      <c r="A29" s="343">
        <v>19</v>
      </c>
      <c r="B29" s="146" t="s">
        <v>908</v>
      </c>
      <c r="C29" s="522">
        <v>3157</v>
      </c>
      <c r="D29" s="522">
        <v>11</v>
      </c>
      <c r="E29" s="522">
        <v>0</v>
      </c>
      <c r="F29" s="522">
        <f t="shared" si="0"/>
        <v>3168</v>
      </c>
      <c r="G29" s="522">
        <v>3114</v>
      </c>
      <c r="H29" s="522">
        <v>11</v>
      </c>
      <c r="I29" s="522">
        <v>0</v>
      </c>
      <c r="J29" s="522">
        <f t="shared" si="1"/>
        <v>3125</v>
      </c>
      <c r="K29" s="522">
        <v>0</v>
      </c>
      <c r="L29" s="522">
        <v>0</v>
      </c>
      <c r="M29" s="522">
        <v>0</v>
      </c>
      <c r="N29" s="522">
        <v>0</v>
      </c>
      <c r="O29" s="522">
        <v>0</v>
      </c>
      <c r="P29" s="522">
        <v>0</v>
      </c>
      <c r="Q29" s="522">
        <v>0</v>
      </c>
      <c r="R29" s="522">
        <v>0</v>
      </c>
    </row>
    <row r="30" spans="1:18" s="298" customFormat="1" ht="16.149999999999999" customHeight="1">
      <c r="A30" s="343">
        <v>20</v>
      </c>
      <c r="B30" s="146" t="s">
        <v>909</v>
      </c>
      <c r="C30" s="522">
        <v>2534</v>
      </c>
      <c r="D30" s="522">
        <v>24</v>
      </c>
      <c r="E30" s="522">
        <v>0</v>
      </c>
      <c r="F30" s="522">
        <f t="shared" si="0"/>
        <v>2558</v>
      </c>
      <c r="G30" s="522">
        <v>2278</v>
      </c>
      <c r="H30" s="522">
        <v>24</v>
      </c>
      <c r="I30" s="522">
        <v>0</v>
      </c>
      <c r="J30" s="522">
        <f t="shared" si="1"/>
        <v>2302</v>
      </c>
      <c r="K30" s="522">
        <v>0</v>
      </c>
      <c r="L30" s="522">
        <v>0</v>
      </c>
      <c r="M30" s="522">
        <v>0</v>
      </c>
      <c r="N30" s="522">
        <v>0</v>
      </c>
      <c r="O30" s="522">
        <v>0</v>
      </c>
      <c r="P30" s="522">
        <v>0</v>
      </c>
      <c r="Q30" s="522">
        <v>0</v>
      </c>
      <c r="R30" s="522">
        <v>0</v>
      </c>
    </row>
    <row r="31" spans="1:18" s="298" customFormat="1" ht="16.149999999999999" customHeight="1">
      <c r="A31" s="343">
        <v>21</v>
      </c>
      <c r="B31" s="146" t="s">
        <v>910</v>
      </c>
      <c r="C31" s="522">
        <v>2334</v>
      </c>
      <c r="D31" s="522">
        <v>34</v>
      </c>
      <c r="E31" s="522">
        <v>0</v>
      </c>
      <c r="F31" s="522">
        <f t="shared" si="0"/>
        <v>2368</v>
      </c>
      <c r="G31" s="522">
        <v>2259</v>
      </c>
      <c r="H31" s="522">
        <v>34</v>
      </c>
      <c r="I31" s="522">
        <v>0</v>
      </c>
      <c r="J31" s="522">
        <f t="shared" si="1"/>
        <v>2293</v>
      </c>
      <c r="K31" s="522">
        <v>0</v>
      </c>
      <c r="L31" s="522">
        <v>0</v>
      </c>
      <c r="M31" s="522">
        <v>0</v>
      </c>
      <c r="N31" s="522">
        <v>0</v>
      </c>
      <c r="O31" s="522">
        <v>0</v>
      </c>
      <c r="P31" s="522">
        <v>0</v>
      </c>
      <c r="Q31" s="522">
        <v>0</v>
      </c>
      <c r="R31" s="522">
        <v>0</v>
      </c>
    </row>
    <row r="32" spans="1:18" s="298" customFormat="1" ht="16.149999999999999" customHeight="1">
      <c r="A32" s="343">
        <v>22</v>
      </c>
      <c r="B32" s="146" t="s">
        <v>911</v>
      </c>
      <c r="C32" s="522">
        <v>2904</v>
      </c>
      <c r="D32" s="522">
        <v>20</v>
      </c>
      <c r="E32" s="522">
        <v>0</v>
      </c>
      <c r="F32" s="522">
        <f t="shared" si="0"/>
        <v>2924</v>
      </c>
      <c r="G32" s="522">
        <v>2658</v>
      </c>
      <c r="H32" s="522">
        <v>20</v>
      </c>
      <c r="I32" s="522">
        <v>0</v>
      </c>
      <c r="J32" s="522">
        <f t="shared" si="1"/>
        <v>2678</v>
      </c>
      <c r="K32" s="522">
        <v>0</v>
      </c>
      <c r="L32" s="522">
        <v>0</v>
      </c>
      <c r="M32" s="522">
        <v>0</v>
      </c>
      <c r="N32" s="522">
        <v>0</v>
      </c>
      <c r="O32" s="522">
        <v>0</v>
      </c>
      <c r="P32" s="522">
        <v>0</v>
      </c>
      <c r="Q32" s="522">
        <v>0</v>
      </c>
      <c r="R32" s="522">
        <v>0</v>
      </c>
    </row>
    <row r="33" spans="1:18" s="298" customFormat="1" ht="16.149999999999999" customHeight="1">
      <c r="A33" s="343">
        <v>23</v>
      </c>
      <c r="B33" s="146" t="s">
        <v>912</v>
      </c>
      <c r="C33" s="522">
        <v>2488</v>
      </c>
      <c r="D33" s="522">
        <v>8</v>
      </c>
      <c r="E33" s="522">
        <v>0</v>
      </c>
      <c r="F33" s="522">
        <f t="shared" si="0"/>
        <v>2496</v>
      </c>
      <c r="G33" s="522">
        <v>2092</v>
      </c>
      <c r="H33" s="522">
        <v>8</v>
      </c>
      <c r="I33" s="522">
        <v>0</v>
      </c>
      <c r="J33" s="522">
        <f t="shared" si="1"/>
        <v>2100</v>
      </c>
      <c r="K33" s="522">
        <v>0</v>
      </c>
      <c r="L33" s="522">
        <v>0</v>
      </c>
      <c r="M33" s="522">
        <v>0</v>
      </c>
      <c r="N33" s="522">
        <v>0</v>
      </c>
      <c r="O33" s="522">
        <v>0</v>
      </c>
      <c r="P33" s="522">
        <v>0</v>
      </c>
      <c r="Q33" s="522">
        <v>0</v>
      </c>
      <c r="R33" s="522">
        <v>0</v>
      </c>
    </row>
    <row r="34" spans="1:18" s="298" customFormat="1" ht="16.149999999999999" customHeight="1">
      <c r="A34" s="343">
        <v>24</v>
      </c>
      <c r="B34" s="146" t="s">
        <v>913</v>
      </c>
      <c r="C34" s="522">
        <v>2204</v>
      </c>
      <c r="D34" s="522">
        <v>11</v>
      </c>
      <c r="E34" s="522">
        <v>0</v>
      </c>
      <c r="F34" s="522">
        <f t="shared" si="0"/>
        <v>2215</v>
      </c>
      <c r="G34" s="522">
        <v>2008</v>
      </c>
      <c r="H34" s="522">
        <v>11</v>
      </c>
      <c r="I34" s="522">
        <v>0</v>
      </c>
      <c r="J34" s="522">
        <f t="shared" si="1"/>
        <v>2019</v>
      </c>
      <c r="K34" s="522">
        <v>0</v>
      </c>
      <c r="L34" s="522">
        <v>0</v>
      </c>
      <c r="M34" s="522">
        <v>0</v>
      </c>
      <c r="N34" s="522">
        <v>0</v>
      </c>
      <c r="O34" s="522">
        <v>0</v>
      </c>
      <c r="P34" s="522">
        <v>0</v>
      </c>
      <c r="Q34" s="522">
        <v>0</v>
      </c>
      <c r="R34" s="522">
        <v>0</v>
      </c>
    </row>
    <row r="35" spans="1:18" s="298" customFormat="1" ht="16.149999999999999" customHeight="1">
      <c r="A35" s="343">
        <v>25</v>
      </c>
      <c r="B35" s="146" t="s">
        <v>914</v>
      </c>
      <c r="C35" s="522">
        <v>1476</v>
      </c>
      <c r="D35" s="522">
        <v>4</v>
      </c>
      <c r="E35" s="522">
        <v>0</v>
      </c>
      <c r="F35" s="522">
        <f t="shared" si="0"/>
        <v>1480</v>
      </c>
      <c r="G35" s="522">
        <v>1235</v>
      </c>
      <c r="H35" s="522">
        <v>4</v>
      </c>
      <c r="I35" s="522">
        <v>0</v>
      </c>
      <c r="J35" s="522">
        <f t="shared" si="1"/>
        <v>1239</v>
      </c>
      <c r="K35" s="522">
        <v>0</v>
      </c>
      <c r="L35" s="522">
        <v>0</v>
      </c>
      <c r="M35" s="522">
        <v>0</v>
      </c>
      <c r="N35" s="522">
        <v>0</v>
      </c>
      <c r="O35" s="522">
        <v>0</v>
      </c>
      <c r="P35" s="522">
        <v>0</v>
      </c>
      <c r="Q35" s="522">
        <v>0</v>
      </c>
      <c r="R35" s="522">
        <v>0</v>
      </c>
    </row>
    <row r="36" spans="1:18" s="298" customFormat="1" ht="16.149999999999999" customHeight="1">
      <c r="A36" s="343">
        <v>26</v>
      </c>
      <c r="B36" s="146" t="s">
        <v>915</v>
      </c>
      <c r="C36" s="522">
        <v>1889</v>
      </c>
      <c r="D36" s="522">
        <v>5</v>
      </c>
      <c r="E36" s="522">
        <v>0</v>
      </c>
      <c r="F36" s="522">
        <f t="shared" si="0"/>
        <v>1894</v>
      </c>
      <c r="G36" s="522">
        <v>1630</v>
      </c>
      <c r="H36" s="522">
        <v>5</v>
      </c>
      <c r="I36" s="522">
        <v>0</v>
      </c>
      <c r="J36" s="522">
        <f t="shared" si="1"/>
        <v>1635</v>
      </c>
      <c r="K36" s="522">
        <v>0</v>
      </c>
      <c r="L36" s="522">
        <v>0</v>
      </c>
      <c r="M36" s="522">
        <v>0</v>
      </c>
      <c r="N36" s="522">
        <v>0</v>
      </c>
      <c r="O36" s="522">
        <v>0</v>
      </c>
      <c r="P36" s="522">
        <v>0</v>
      </c>
      <c r="Q36" s="522">
        <v>0</v>
      </c>
      <c r="R36" s="522">
        <v>0</v>
      </c>
    </row>
    <row r="37" spans="1:18" s="298" customFormat="1" ht="16.149999999999999" customHeight="1">
      <c r="A37" s="343">
        <v>27</v>
      </c>
      <c r="B37" s="146" t="s">
        <v>916</v>
      </c>
      <c r="C37" s="522">
        <v>1950</v>
      </c>
      <c r="D37" s="522">
        <v>13</v>
      </c>
      <c r="E37" s="522">
        <v>0</v>
      </c>
      <c r="F37" s="522">
        <f t="shared" si="0"/>
        <v>1963</v>
      </c>
      <c r="G37" s="522">
        <v>1666</v>
      </c>
      <c r="H37" s="522">
        <v>13</v>
      </c>
      <c r="I37" s="522">
        <v>0</v>
      </c>
      <c r="J37" s="522">
        <f t="shared" si="1"/>
        <v>1679</v>
      </c>
      <c r="K37" s="522">
        <v>0</v>
      </c>
      <c r="L37" s="522">
        <v>0</v>
      </c>
      <c r="M37" s="522">
        <v>0</v>
      </c>
      <c r="N37" s="522">
        <v>0</v>
      </c>
      <c r="O37" s="522">
        <v>0</v>
      </c>
      <c r="P37" s="522">
        <v>0</v>
      </c>
      <c r="Q37" s="522">
        <v>0</v>
      </c>
      <c r="R37" s="522">
        <v>0</v>
      </c>
    </row>
    <row r="38" spans="1:18" s="298" customFormat="1" ht="16.149999999999999" customHeight="1">
      <c r="A38" s="343">
        <v>28</v>
      </c>
      <c r="B38" s="146" t="s">
        <v>917</v>
      </c>
      <c r="C38" s="522">
        <v>1769</v>
      </c>
      <c r="D38" s="522">
        <v>14</v>
      </c>
      <c r="E38" s="522">
        <v>0</v>
      </c>
      <c r="F38" s="522">
        <f t="shared" si="0"/>
        <v>1783</v>
      </c>
      <c r="G38" s="522">
        <v>1895</v>
      </c>
      <c r="H38" s="522">
        <v>14</v>
      </c>
      <c r="I38" s="522">
        <v>0</v>
      </c>
      <c r="J38" s="522">
        <f t="shared" si="1"/>
        <v>1909</v>
      </c>
      <c r="K38" s="522">
        <v>0</v>
      </c>
      <c r="L38" s="522">
        <v>0</v>
      </c>
      <c r="M38" s="522">
        <v>0</v>
      </c>
      <c r="N38" s="522">
        <v>0</v>
      </c>
      <c r="O38" s="522">
        <v>0</v>
      </c>
      <c r="P38" s="522">
        <v>0</v>
      </c>
      <c r="Q38" s="522">
        <v>0</v>
      </c>
      <c r="R38" s="522">
        <v>0</v>
      </c>
    </row>
    <row r="39" spans="1:18" s="298" customFormat="1" ht="16.149999999999999" customHeight="1">
      <c r="A39" s="335">
        <v>29</v>
      </c>
      <c r="B39" s="330" t="s">
        <v>918</v>
      </c>
      <c r="C39" s="522">
        <v>1960</v>
      </c>
      <c r="D39" s="522">
        <v>2</v>
      </c>
      <c r="E39" s="522">
        <v>0</v>
      </c>
      <c r="F39" s="522">
        <f t="shared" si="0"/>
        <v>1962</v>
      </c>
      <c r="G39" s="522">
        <v>1855</v>
      </c>
      <c r="H39" s="522">
        <v>2</v>
      </c>
      <c r="I39" s="522">
        <v>0</v>
      </c>
      <c r="J39" s="522">
        <f t="shared" si="1"/>
        <v>1857</v>
      </c>
      <c r="K39" s="522">
        <v>0</v>
      </c>
      <c r="L39" s="522">
        <v>0</v>
      </c>
      <c r="M39" s="522">
        <v>0</v>
      </c>
      <c r="N39" s="522">
        <v>0</v>
      </c>
      <c r="O39" s="522">
        <v>0</v>
      </c>
      <c r="P39" s="522">
        <v>0</v>
      </c>
      <c r="Q39" s="522">
        <v>0</v>
      </c>
      <c r="R39" s="522">
        <v>0</v>
      </c>
    </row>
    <row r="40" spans="1:18" s="298" customFormat="1" ht="16.149999999999999" customHeight="1">
      <c r="A40" s="335">
        <v>30</v>
      </c>
      <c r="B40" s="330" t="s">
        <v>919</v>
      </c>
      <c r="C40" s="522">
        <v>972</v>
      </c>
      <c r="D40" s="522">
        <v>15</v>
      </c>
      <c r="E40" s="522">
        <v>0</v>
      </c>
      <c r="F40" s="522">
        <f t="shared" si="0"/>
        <v>987</v>
      </c>
      <c r="G40" s="522">
        <v>1074</v>
      </c>
      <c r="H40" s="522">
        <v>15</v>
      </c>
      <c r="I40" s="522">
        <v>0</v>
      </c>
      <c r="J40" s="522">
        <f t="shared" si="1"/>
        <v>1089</v>
      </c>
      <c r="K40" s="522">
        <v>0</v>
      </c>
      <c r="L40" s="522">
        <v>0</v>
      </c>
      <c r="M40" s="522">
        <v>0</v>
      </c>
      <c r="N40" s="522">
        <v>0</v>
      </c>
      <c r="O40" s="522">
        <v>0</v>
      </c>
      <c r="P40" s="522">
        <v>0</v>
      </c>
      <c r="Q40" s="522">
        <v>0</v>
      </c>
      <c r="R40" s="522">
        <v>0</v>
      </c>
    </row>
    <row r="41" spans="1:18" s="298" customFormat="1" ht="16.149999999999999" customHeight="1">
      <c r="A41" s="335">
        <v>31</v>
      </c>
      <c r="B41" s="330" t="s">
        <v>920</v>
      </c>
      <c r="C41" s="522">
        <v>466</v>
      </c>
      <c r="D41" s="522">
        <v>0</v>
      </c>
      <c r="E41" s="522">
        <v>0</v>
      </c>
      <c r="F41" s="522">
        <f t="shared" si="0"/>
        <v>466</v>
      </c>
      <c r="G41" s="522">
        <v>478</v>
      </c>
      <c r="H41" s="522">
        <v>0</v>
      </c>
      <c r="I41" s="522">
        <v>0</v>
      </c>
      <c r="J41" s="522">
        <f t="shared" si="1"/>
        <v>478</v>
      </c>
      <c r="K41" s="522">
        <v>0</v>
      </c>
      <c r="L41" s="522">
        <v>0</v>
      </c>
      <c r="M41" s="522">
        <v>0</v>
      </c>
      <c r="N41" s="522">
        <v>0</v>
      </c>
      <c r="O41" s="522">
        <v>0</v>
      </c>
      <c r="P41" s="522">
        <v>0</v>
      </c>
      <c r="Q41" s="522">
        <v>0</v>
      </c>
      <c r="R41" s="522">
        <v>0</v>
      </c>
    </row>
    <row r="42" spans="1:18" s="298" customFormat="1" ht="16.149999999999999" customHeight="1">
      <c r="A42" s="335">
        <v>32</v>
      </c>
      <c r="B42" s="330" t="s">
        <v>921</v>
      </c>
      <c r="C42" s="522">
        <v>735</v>
      </c>
      <c r="D42" s="522">
        <v>0</v>
      </c>
      <c r="E42" s="522">
        <v>0</v>
      </c>
      <c r="F42" s="522">
        <f t="shared" si="0"/>
        <v>735</v>
      </c>
      <c r="G42" s="522">
        <v>735</v>
      </c>
      <c r="H42" s="522">
        <v>0</v>
      </c>
      <c r="I42" s="522">
        <v>0</v>
      </c>
      <c r="J42" s="522">
        <f t="shared" si="1"/>
        <v>735</v>
      </c>
      <c r="K42" s="522">
        <v>0</v>
      </c>
      <c r="L42" s="522">
        <v>0</v>
      </c>
      <c r="M42" s="522">
        <v>0</v>
      </c>
      <c r="N42" s="522">
        <v>0</v>
      </c>
      <c r="O42" s="522">
        <v>0</v>
      </c>
      <c r="P42" s="522">
        <v>0</v>
      </c>
      <c r="Q42" s="522">
        <v>0</v>
      </c>
      <c r="R42" s="522">
        <v>0</v>
      </c>
    </row>
    <row r="43" spans="1:18" s="152" customFormat="1" ht="16.149999999999999" customHeight="1">
      <c r="A43" s="335">
        <v>33</v>
      </c>
      <c r="B43" s="330" t="s">
        <v>922</v>
      </c>
      <c r="C43" s="522">
        <v>1658</v>
      </c>
      <c r="D43" s="522">
        <v>1</v>
      </c>
      <c r="E43" s="522">
        <v>0</v>
      </c>
      <c r="F43" s="522">
        <f t="shared" si="0"/>
        <v>1659</v>
      </c>
      <c r="G43" s="522">
        <v>2084</v>
      </c>
      <c r="H43" s="522">
        <v>1</v>
      </c>
      <c r="I43" s="522">
        <v>0</v>
      </c>
      <c r="J43" s="522">
        <f t="shared" si="1"/>
        <v>2085</v>
      </c>
      <c r="K43" s="522">
        <v>0</v>
      </c>
      <c r="L43" s="522">
        <v>0</v>
      </c>
      <c r="M43" s="522">
        <v>0</v>
      </c>
      <c r="N43" s="522">
        <v>0</v>
      </c>
      <c r="O43" s="522">
        <v>0</v>
      </c>
      <c r="P43" s="522">
        <v>0</v>
      </c>
      <c r="Q43" s="522">
        <v>0</v>
      </c>
      <c r="R43" s="522">
        <v>0</v>
      </c>
    </row>
    <row r="44" spans="1:18" s="152" customFormat="1" ht="16.149999999999999" customHeight="1">
      <c r="A44" s="335">
        <v>34</v>
      </c>
      <c r="B44" s="330" t="s">
        <v>923</v>
      </c>
      <c r="C44" s="522">
        <v>1024</v>
      </c>
      <c r="D44" s="522">
        <v>10</v>
      </c>
      <c r="E44" s="522">
        <v>0</v>
      </c>
      <c r="F44" s="522">
        <f t="shared" si="0"/>
        <v>1034</v>
      </c>
      <c r="G44" s="522">
        <v>984</v>
      </c>
      <c r="H44" s="522">
        <v>10</v>
      </c>
      <c r="I44" s="522">
        <v>0</v>
      </c>
      <c r="J44" s="522">
        <f t="shared" si="1"/>
        <v>994</v>
      </c>
      <c r="K44" s="522">
        <v>0</v>
      </c>
      <c r="L44" s="522">
        <v>0</v>
      </c>
      <c r="M44" s="522">
        <v>0</v>
      </c>
      <c r="N44" s="522">
        <v>0</v>
      </c>
      <c r="O44" s="522">
        <v>0</v>
      </c>
      <c r="P44" s="522">
        <v>0</v>
      </c>
      <c r="Q44" s="522">
        <v>0</v>
      </c>
      <c r="R44" s="522">
        <v>0</v>
      </c>
    </row>
    <row r="45" spans="1:18" s="152" customFormat="1" ht="16.149999999999999" customHeight="1">
      <c r="A45" s="335">
        <v>35</v>
      </c>
      <c r="B45" s="330" t="s">
        <v>924</v>
      </c>
      <c r="C45" s="522">
        <v>1455</v>
      </c>
      <c r="D45" s="522">
        <v>3</v>
      </c>
      <c r="E45" s="522">
        <v>0</v>
      </c>
      <c r="F45" s="522">
        <f t="shared" si="0"/>
        <v>1458</v>
      </c>
      <c r="G45" s="522">
        <v>1477</v>
      </c>
      <c r="H45" s="522">
        <v>3</v>
      </c>
      <c r="I45" s="522">
        <v>0</v>
      </c>
      <c r="J45" s="522">
        <f t="shared" si="1"/>
        <v>1480</v>
      </c>
      <c r="K45" s="522">
        <v>0</v>
      </c>
      <c r="L45" s="522">
        <v>0</v>
      </c>
      <c r="M45" s="522">
        <v>0</v>
      </c>
      <c r="N45" s="522">
        <v>0</v>
      </c>
      <c r="O45" s="522">
        <v>0</v>
      </c>
      <c r="P45" s="522">
        <v>0</v>
      </c>
      <c r="Q45" s="522">
        <v>0</v>
      </c>
      <c r="R45" s="522">
        <v>0</v>
      </c>
    </row>
    <row r="46" spans="1:18" s="152" customFormat="1" ht="16.149999999999999" customHeight="1">
      <c r="A46" s="335">
        <v>36</v>
      </c>
      <c r="B46" s="330" t="s">
        <v>925</v>
      </c>
      <c r="C46" s="522">
        <v>1252</v>
      </c>
      <c r="D46" s="522">
        <v>2</v>
      </c>
      <c r="E46" s="522">
        <v>0</v>
      </c>
      <c r="F46" s="522">
        <f t="shared" si="0"/>
        <v>1254</v>
      </c>
      <c r="G46" s="522">
        <v>1275</v>
      </c>
      <c r="H46" s="522">
        <v>2</v>
      </c>
      <c r="I46" s="522">
        <v>0</v>
      </c>
      <c r="J46" s="522">
        <f t="shared" si="1"/>
        <v>1277</v>
      </c>
      <c r="K46" s="522">
        <v>0</v>
      </c>
      <c r="L46" s="522">
        <v>0</v>
      </c>
      <c r="M46" s="522">
        <v>0</v>
      </c>
      <c r="N46" s="522">
        <v>0</v>
      </c>
      <c r="O46" s="522">
        <v>0</v>
      </c>
      <c r="P46" s="522">
        <v>0</v>
      </c>
      <c r="Q46" s="522">
        <v>0</v>
      </c>
      <c r="R46" s="522">
        <v>0</v>
      </c>
    </row>
    <row r="47" spans="1:18" s="152" customFormat="1" ht="16.149999999999999" customHeight="1">
      <c r="A47" s="335">
        <v>37</v>
      </c>
      <c r="B47" s="330" t="s">
        <v>926</v>
      </c>
      <c r="C47" s="522">
        <v>1645</v>
      </c>
      <c r="D47" s="522">
        <v>31</v>
      </c>
      <c r="E47" s="522">
        <v>0</v>
      </c>
      <c r="F47" s="522">
        <f t="shared" si="0"/>
        <v>1676</v>
      </c>
      <c r="G47" s="522">
        <v>1343</v>
      </c>
      <c r="H47" s="522">
        <v>31</v>
      </c>
      <c r="I47" s="522">
        <v>0</v>
      </c>
      <c r="J47" s="522">
        <f t="shared" si="1"/>
        <v>1374</v>
      </c>
      <c r="K47" s="522">
        <v>0</v>
      </c>
      <c r="L47" s="522">
        <v>0</v>
      </c>
      <c r="M47" s="522">
        <v>0</v>
      </c>
      <c r="N47" s="522">
        <v>0</v>
      </c>
      <c r="O47" s="522">
        <v>0</v>
      </c>
      <c r="P47" s="522">
        <v>0</v>
      </c>
      <c r="Q47" s="522">
        <v>0</v>
      </c>
      <c r="R47" s="522">
        <v>0</v>
      </c>
    </row>
    <row r="48" spans="1:18" s="152" customFormat="1" ht="16.149999999999999" customHeight="1">
      <c r="A48" s="335">
        <v>38</v>
      </c>
      <c r="B48" s="330" t="s">
        <v>927</v>
      </c>
      <c r="C48" s="522">
        <v>1466</v>
      </c>
      <c r="D48" s="522">
        <v>24</v>
      </c>
      <c r="E48" s="522">
        <v>0</v>
      </c>
      <c r="F48" s="522">
        <f t="shared" si="0"/>
        <v>1490</v>
      </c>
      <c r="G48" s="522">
        <v>1298</v>
      </c>
      <c r="H48" s="522">
        <v>24</v>
      </c>
      <c r="I48" s="522">
        <v>0</v>
      </c>
      <c r="J48" s="522">
        <f t="shared" si="1"/>
        <v>1322</v>
      </c>
      <c r="K48" s="522">
        <v>0</v>
      </c>
      <c r="L48" s="522">
        <v>0</v>
      </c>
      <c r="M48" s="522">
        <v>0</v>
      </c>
      <c r="N48" s="522">
        <v>0</v>
      </c>
      <c r="O48" s="522">
        <v>0</v>
      </c>
      <c r="P48" s="522">
        <v>0</v>
      </c>
      <c r="Q48" s="522">
        <v>0</v>
      </c>
      <c r="R48" s="522">
        <v>0</v>
      </c>
    </row>
    <row r="49" spans="1:18" ht="15.75">
      <c r="A49" s="262" t="s">
        <v>14</v>
      </c>
      <c r="B49" s="76"/>
      <c r="C49" s="76">
        <f>SUM(C11:C48)</f>
        <v>68031</v>
      </c>
      <c r="D49" s="76">
        <f>SUM(D11:D48)</f>
        <v>426</v>
      </c>
      <c r="E49" s="76">
        <f>SUM(E11:E48)</f>
        <v>0</v>
      </c>
      <c r="F49" s="523">
        <f t="shared" si="0"/>
        <v>68457</v>
      </c>
      <c r="G49" s="76">
        <f>SUM(G11:G48)</f>
        <v>66124</v>
      </c>
      <c r="H49" s="76">
        <f>SUM(H11:H48)</f>
        <v>426</v>
      </c>
      <c r="I49" s="76">
        <f>SUM(I11:I48)</f>
        <v>0</v>
      </c>
      <c r="J49" s="522">
        <f t="shared" si="1"/>
        <v>66550</v>
      </c>
      <c r="K49" s="522">
        <v>0</v>
      </c>
      <c r="L49" s="522">
        <v>0</v>
      </c>
      <c r="M49" s="522">
        <v>0</v>
      </c>
      <c r="N49" s="522">
        <v>0</v>
      </c>
      <c r="O49" s="522">
        <v>0</v>
      </c>
      <c r="P49" s="522">
        <v>0</v>
      </c>
      <c r="Q49" s="522">
        <v>0</v>
      </c>
      <c r="R49" s="522">
        <v>0</v>
      </c>
    </row>
    <row r="54" spans="1:18">
      <c r="P54" s="719" t="s">
        <v>885</v>
      </c>
      <c r="Q54" s="719"/>
      <c r="R54" s="719"/>
    </row>
    <row r="55" spans="1:18">
      <c r="P55" s="719"/>
      <c r="Q55" s="719"/>
      <c r="R55" s="719"/>
    </row>
    <row r="56" spans="1:18">
      <c r="P56" s="719"/>
      <c r="Q56" s="719"/>
      <c r="R56" s="719"/>
    </row>
    <row r="57" spans="1:18">
      <c r="P57" s="719"/>
      <c r="Q57" s="719"/>
      <c r="R57" s="719"/>
    </row>
    <row r="58" spans="1:18">
      <c r="P58" s="719"/>
      <c r="Q58" s="719"/>
      <c r="R58" s="719"/>
    </row>
  </sheetData>
  <mergeCells count="11">
    <mergeCell ref="G1:M1"/>
    <mergeCell ref="E2:O2"/>
    <mergeCell ref="O8:R8"/>
    <mergeCell ref="C8:F8"/>
    <mergeCell ref="K8:N8"/>
    <mergeCell ref="G8:J8"/>
    <mergeCell ref="P54:R58"/>
    <mergeCell ref="B4:T4"/>
    <mergeCell ref="A6:B6"/>
    <mergeCell ref="A8:A9"/>
    <mergeCell ref="B8:B9"/>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xl/worksheets/sheet65.xml><?xml version="1.0" encoding="utf-8"?>
<worksheet xmlns="http://schemas.openxmlformats.org/spreadsheetml/2006/main" xmlns:r="http://schemas.openxmlformats.org/officeDocument/2006/relationships">
  <sheetPr codeName="Sheet64">
    <pageSetUpPr fitToPage="1"/>
  </sheetPr>
  <dimension ref="A1:T58"/>
  <sheetViews>
    <sheetView zoomScale="70" zoomScaleNormal="70" zoomScaleSheetLayoutView="90" workbookViewId="0">
      <selection activeCell="V13" sqref="V13"/>
    </sheetView>
  </sheetViews>
  <sheetFormatPr defaultColWidth="9.140625" defaultRowHeight="15"/>
  <cols>
    <col min="1" max="1" width="7.28515625" style="70" customWidth="1"/>
    <col min="2" max="2" width="14.140625" style="70" customWidth="1"/>
    <col min="3" max="3" width="15.42578125" style="70" customWidth="1"/>
    <col min="4" max="4" width="14.85546875" style="70" customWidth="1"/>
    <col min="5" max="5" width="11.85546875" style="70" customWidth="1"/>
    <col min="6" max="6" width="9.85546875" style="70" customWidth="1"/>
    <col min="7" max="7" width="12.7109375" style="70" customWidth="1"/>
    <col min="8" max="9" width="11" style="70" customWidth="1"/>
    <col min="10" max="10" width="14.140625" style="70" customWidth="1"/>
    <col min="11" max="11" width="12.28515625" style="70" customWidth="1"/>
    <col min="12" max="12" width="13.140625" style="70" customWidth="1"/>
    <col min="13" max="13" width="9.7109375" style="70" customWidth="1"/>
    <col min="14" max="14" width="9.5703125" style="70" customWidth="1"/>
    <col min="15" max="15" width="12.7109375" style="70" customWidth="1"/>
    <col min="16" max="16" width="13.28515625" style="70" customWidth="1"/>
    <col min="17" max="17" width="11.28515625" style="70" customWidth="1"/>
    <col min="18" max="18" width="9.28515625" style="70" customWidth="1"/>
    <col min="19" max="19" width="9.140625" style="70"/>
    <col min="20" max="20" width="12.28515625" style="70" customWidth="1"/>
    <col min="21" max="16384" width="9.140625" style="70"/>
  </cols>
  <sheetData>
    <row r="1" spans="1:20" s="15" customFormat="1" ht="15.75">
      <c r="C1" s="42"/>
      <c r="D1" s="42"/>
      <c r="E1" s="42"/>
      <c r="F1" s="42"/>
      <c r="G1" s="42"/>
      <c r="H1" s="42"/>
      <c r="I1" s="100" t="s">
        <v>0</v>
      </c>
      <c r="J1" s="42"/>
      <c r="Q1" s="824" t="s">
        <v>528</v>
      </c>
      <c r="R1" s="824"/>
    </row>
    <row r="2" spans="1:20" s="15" customFormat="1" ht="20.25">
      <c r="G2" s="705" t="s">
        <v>734</v>
      </c>
      <c r="H2" s="705"/>
      <c r="I2" s="705"/>
      <c r="J2" s="705"/>
      <c r="K2" s="705"/>
      <c r="L2" s="705"/>
      <c r="M2" s="705"/>
      <c r="N2" s="41"/>
      <c r="O2" s="41"/>
      <c r="P2" s="41"/>
      <c r="Q2" s="41"/>
    </row>
    <row r="3" spans="1:20" s="15" customFormat="1" ht="20.25">
      <c r="G3" s="117"/>
      <c r="H3" s="117"/>
      <c r="I3" s="117"/>
      <c r="J3" s="117"/>
      <c r="K3" s="117"/>
      <c r="L3" s="117"/>
      <c r="M3" s="117"/>
      <c r="N3" s="41"/>
      <c r="O3" s="41"/>
      <c r="P3" s="41"/>
      <c r="Q3" s="41"/>
    </row>
    <row r="4" spans="1:20" ht="18">
      <c r="B4" s="1015" t="s">
        <v>748</v>
      </c>
      <c r="C4" s="1015"/>
      <c r="D4" s="1015"/>
      <c r="E4" s="1015"/>
      <c r="F4" s="1015"/>
      <c r="G4" s="1015"/>
      <c r="H4" s="1015"/>
      <c r="I4" s="1015"/>
      <c r="J4" s="1015"/>
      <c r="K4" s="1015"/>
      <c r="L4" s="1015"/>
      <c r="M4" s="1015"/>
      <c r="N4" s="1015"/>
      <c r="O4" s="1015"/>
      <c r="P4" s="1015"/>
      <c r="Q4" s="1015"/>
      <c r="R4" s="1015"/>
      <c r="S4" s="1015"/>
      <c r="T4" s="1015"/>
    </row>
    <row r="5" spans="1:20" ht="15.75">
      <c r="C5" s="71"/>
      <c r="D5" s="72"/>
      <c r="E5" s="71"/>
      <c r="F5" s="71"/>
      <c r="G5" s="71"/>
      <c r="H5" s="71"/>
      <c r="I5" s="71"/>
      <c r="J5" s="71"/>
      <c r="K5" s="71"/>
      <c r="L5" s="71"/>
      <c r="M5" s="71"/>
      <c r="N5" s="71"/>
      <c r="O5" s="71"/>
      <c r="P5" s="71"/>
      <c r="Q5" s="71"/>
      <c r="R5" s="71"/>
      <c r="S5" s="71"/>
      <c r="T5" s="71"/>
    </row>
    <row r="6" spans="1:20">
      <c r="A6" s="79" t="s">
        <v>928</v>
      </c>
    </row>
    <row r="7" spans="1:20">
      <c r="B7" s="73"/>
      <c r="Q7" s="107" t="s">
        <v>130</v>
      </c>
    </row>
    <row r="8" spans="1:20" s="74" customFormat="1" ht="32.450000000000003" customHeight="1">
      <c r="A8" s="938" t="s">
        <v>2</v>
      </c>
      <c r="B8" s="1018" t="s">
        <v>3</v>
      </c>
      <c r="C8" s="1017" t="s">
        <v>441</v>
      </c>
      <c r="D8" s="1017"/>
      <c r="E8" s="1017"/>
      <c r="F8" s="1017"/>
      <c r="G8" s="1017" t="s">
        <v>442</v>
      </c>
      <c r="H8" s="1017"/>
      <c r="I8" s="1017"/>
      <c r="J8" s="1017"/>
      <c r="K8" s="1017" t="s">
        <v>443</v>
      </c>
      <c r="L8" s="1017"/>
      <c r="M8" s="1017"/>
      <c r="N8" s="1017"/>
      <c r="O8" s="1017" t="s">
        <v>444</v>
      </c>
      <c r="P8" s="1017"/>
      <c r="Q8" s="1017"/>
      <c r="R8" s="1018"/>
      <c r="S8" s="1016" t="s">
        <v>153</v>
      </c>
    </row>
    <row r="9" spans="1:20" s="75" customFormat="1" ht="75" customHeight="1">
      <c r="A9" s="938"/>
      <c r="B9" s="1019"/>
      <c r="C9" s="69" t="s">
        <v>150</v>
      </c>
      <c r="D9" s="121" t="s">
        <v>152</v>
      </c>
      <c r="E9" s="69" t="s">
        <v>129</v>
      </c>
      <c r="F9" s="121" t="s">
        <v>151</v>
      </c>
      <c r="G9" s="69" t="s">
        <v>230</v>
      </c>
      <c r="H9" s="121" t="s">
        <v>152</v>
      </c>
      <c r="I9" s="69" t="s">
        <v>129</v>
      </c>
      <c r="J9" s="121" t="s">
        <v>151</v>
      </c>
      <c r="K9" s="69" t="s">
        <v>230</v>
      </c>
      <c r="L9" s="121" t="s">
        <v>152</v>
      </c>
      <c r="M9" s="69" t="s">
        <v>129</v>
      </c>
      <c r="N9" s="121" t="s">
        <v>151</v>
      </c>
      <c r="O9" s="69" t="s">
        <v>230</v>
      </c>
      <c r="P9" s="121" t="s">
        <v>152</v>
      </c>
      <c r="Q9" s="69" t="s">
        <v>129</v>
      </c>
      <c r="R9" s="536" t="s">
        <v>151</v>
      </c>
      <c r="S9" s="1016"/>
    </row>
    <row r="10" spans="1:20" s="75" customFormat="1" ht="16.149999999999999" customHeight="1">
      <c r="A10" s="535">
        <v>1</v>
      </c>
      <c r="B10" s="538">
        <v>2</v>
      </c>
      <c r="C10" s="69">
        <v>3</v>
      </c>
      <c r="D10" s="69">
        <v>4</v>
      </c>
      <c r="E10" s="69">
        <v>5</v>
      </c>
      <c r="F10" s="69">
        <v>6</v>
      </c>
      <c r="G10" s="69">
        <v>7</v>
      </c>
      <c r="H10" s="69">
        <v>8</v>
      </c>
      <c r="I10" s="69">
        <v>9</v>
      </c>
      <c r="J10" s="69">
        <v>10</v>
      </c>
      <c r="K10" s="69">
        <v>11</v>
      </c>
      <c r="L10" s="69">
        <v>12</v>
      </c>
      <c r="M10" s="69">
        <v>13</v>
      </c>
      <c r="N10" s="69">
        <v>14</v>
      </c>
      <c r="O10" s="69">
        <v>15</v>
      </c>
      <c r="P10" s="69">
        <v>16</v>
      </c>
      <c r="Q10" s="69">
        <v>17</v>
      </c>
      <c r="R10" s="538">
        <v>18</v>
      </c>
      <c r="S10" s="120">
        <v>19</v>
      </c>
    </row>
    <row r="11" spans="1:20" s="75" customFormat="1" ht="16.149999999999999" customHeight="1">
      <c r="A11" s="54">
        <v>1</v>
      </c>
      <c r="B11" s="544" t="s">
        <v>890</v>
      </c>
      <c r="C11" s="524">
        <v>0</v>
      </c>
      <c r="D11" s="524">
        <v>0</v>
      </c>
      <c r="E11" s="524">
        <v>0</v>
      </c>
      <c r="F11" s="524">
        <v>0</v>
      </c>
      <c r="G11" s="524">
        <v>0</v>
      </c>
      <c r="H11" s="524">
        <v>0</v>
      </c>
      <c r="I11" s="524">
        <v>0</v>
      </c>
      <c r="J11" s="524">
        <v>0</v>
      </c>
      <c r="K11" s="524">
        <v>0</v>
      </c>
      <c r="L11" s="524">
        <v>0</v>
      </c>
      <c r="M11" s="524">
        <v>0</v>
      </c>
      <c r="N11" s="524">
        <v>0</v>
      </c>
      <c r="O11" s="524">
        <v>0</v>
      </c>
      <c r="P11" s="524">
        <v>0</v>
      </c>
      <c r="Q11" s="524">
        <v>0</v>
      </c>
      <c r="R11" s="524">
        <v>0</v>
      </c>
      <c r="S11" s="524">
        <v>0</v>
      </c>
    </row>
    <row r="12" spans="1:20" s="75" customFormat="1" ht="16.149999999999999" customHeight="1">
      <c r="A12" s="54">
        <v>2</v>
      </c>
      <c r="B12" s="544" t="s">
        <v>891</v>
      </c>
      <c r="C12" s="524">
        <v>0</v>
      </c>
      <c r="D12" s="524">
        <v>0</v>
      </c>
      <c r="E12" s="524">
        <v>0</v>
      </c>
      <c r="F12" s="524">
        <v>0</v>
      </c>
      <c r="G12" s="524">
        <v>0</v>
      </c>
      <c r="H12" s="524">
        <v>0</v>
      </c>
      <c r="I12" s="524">
        <v>0</v>
      </c>
      <c r="J12" s="524">
        <v>0</v>
      </c>
      <c r="K12" s="524">
        <v>0</v>
      </c>
      <c r="L12" s="524">
        <v>0</v>
      </c>
      <c r="M12" s="524">
        <v>0</v>
      </c>
      <c r="N12" s="524">
        <v>0</v>
      </c>
      <c r="O12" s="524">
        <v>0</v>
      </c>
      <c r="P12" s="524">
        <v>0</v>
      </c>
      <c r="Q12" s="524">
        <v>0</v>
      </c>
      <c r="R12" s="524">
        <v>0</v>
      </c>
      <c r="S12" s="524">
        <v>0</v>
      </c>
    </row>
    <row r="13" spans="1:20" s="75" customFormat="1" ht="16.149999999999999" customHeight="1">
      <c r="A13" s="54">
        <v>3</v>
      </c>
      <c r="B13" s="544" t="s">
        <v>892</v>
      </c>
      <c r="C13" s="524">
        <v>0</v>
      </c>
      <c r="D13" s="524">
        <v>0</v>
      </c>
      <c r="E13" s="524">
        <v>0</v>
      </c>
      <c r="F13" s="524">
        <v>0</v>
      </c>
      <c r="G13" s="524">
        <v>0</v>
      </c>
      <c r="H13" s="524">
        <v>0</v>
      </c>
      <c r="I13" s="524">
        <v>0</v>
      </c>
      <c r="J13" s="524">
        <v>0</v>
      </c>
      <c r="K13" s="524">
        <v>0</v>
      </c>
      <c r="L13" s="524">
        <v>0</v>
      </c>
      <c r="M13" s="524">
        <v>0</v>
      </c>
      <c r="N13" s="524">
        <v>0</v>
      </c>
      <c r="O13" s="524">
        <v>0</v>
      </c>
      <c r="P13" s="524">
        <v>0</v>
      </c>
      <c r="Q13" s="524">
        <v>0</v>
      </c>
      <c r="R13" s="524">
        <v>0</v>
      </c>
      <c r="S13" s="524">
        <v>0</v>
      </c>
    </row>
    <row r="14" spans="1:20" s="75" customFormat="1" ht="16.149999999999999" customHeight="1">
      <c r="A14" s="54">
        <v>4</v>
      </c>
      <c r="B14" s="544" t="s">
        <v>893</v>
      </c>
      <c r="C14" s="524">
        <v>0</v>
      </c>
      <c r="D14" s="524">
        <v>0</v>
      </c>
      <c r="E14" s="524">
        <v>0</v>
      </c>
      <c r="F14" s="524">
        <v>0</v>
      </c>
      <c r="G14" s="524">
        <v>0</v>
      </c>
      <c r="H14" s="524">
        <v>0</v>
      </c>
      <c r="I14" s="524">
        <v>0</v>
      </c>
      <c r="J14" s="524">
        <v>0</v>
      </c>
      <c r="K14" s="524">
        <v>0</v>
      </c>
      <c r="L14" s="524">
        <v>0</v>
      </c>
      <c r="M14" s="524">
        <v>0</v>
      </c>
      <c r="N14" s="524">
        <v>0</v>
      </c>
      <c r="O14" s="524">
        <v>0</v>
      </c>
      <c r="P14" s="524">
        <v>0</v>
      </c>
      <c r="Q14" s="524">
        <v>0</v>
      </c>
      <c r="R14" s="524">
        <v>0</v>
      </c>
      <c r="S14" s="524">
        <v>0</v>
      </c>
    </row>
    <row r="15" spans="1:20" s="75" customFormat="1" ht="16.149999999999999" customHeight="1">
      <c r="A15" s="54">
        <v>5</v>
      </c>
      <c r="B15" s="544" t="s">
        <v>894</v>
      </c>
      <c r="C15" s="524">
        <v>0</v>
      </c>
      <c r="D15" s="524">
        <v>0</v>
      </c>
      <c r="E15" s="524">
        <v>0</v>
      </c>
      <c r="F15" s="524">
        <v>0</v>
      </c>
      <c r="G15" s="524">
        <v>0</v>
      </c>
      <c r="H15" s="524">
        <v>0</v>
      </c>
      <c r="I15" s="524">
        <v>0</v>
      </c>
      <c r="J15" s="524">
        <v>0</v>
      </c>
      <c r="K15" s="524">
        <v>0</v>
      </c>
      <c r="L15" s="524">
        <v>0</v>
      </c>
      <c r="M15" s="524">
        <v>0</v>
      </c>
      <c r="N15" s="524">
        <v>0</v>
      </c>
      <c r="O15" s="524">
        <v>0</v>
      </c>
      <c r="P15" s="524">
        <v>0</v>
      </c>
      <c r="Q15" s="524">
        <v>0</v>
      </c>
      <c r="R15" s="524">
        <v>0</v>
      </c>
      <c r="S15" s="524">
        <v>0</v>
      </c>
    </row>
    <row r="16" spans="1:20" s="75" customFormat="1" ht="16.149999999999999" customHeight="1">
      <c r="A16" s="54">
        <v>6</v>
      </c>
      <c r="B16" s="544" t="s">
        <v>895</v>
      </c>
      <c r="C16" s="524">
        <v>0</v>
      </c>
      <c r="D16" s="524">
        <v>0</v>
      </c>
      <c r="E16" s="524">
        <v>0</v>
      </c>
      <c r="F16" s="524">
        <v>0</v>
      </c>
      <c r="G16" s="524">
        <v>0</v>
      </c>
      <c r="H16" s="524">
        <v>0</v>
      </c>
      <c r="I16" s="524">
        <v>0</v>
      </c>
      <c r="J16" s="524">
        <v>0</v>
      </c>
      <c r="K16" s="524">
        <v>0</v>
      </c>
      <c r="L16" s="524">
        <v>0</v>
      </c>
      <c r="M16" s="524">
        <v>0</v>
      </c>
      <c r="N16" s="524">
        <v>0</v>
      </c>
      <c r="O16" s="524">
        <v>0</v>
      </c>
      <c r="P16" s="524">
        <v>0</v>
      </c>
      <c r="Q16" s="524">
        <v>0</v>
      </c>
      <c r="R16" s="524">
        <v>0</v>
      </c>
      <c r="S16" s="524">
        <v>0</v>
      </c>
    </row>
    <row r="17" spans="1:19" s="75" customFormat="1" ht="16.149999999999999" customHeight="1">
      <c r="A17" s="54">
        <v>7</v>
      </c>
      <c r="B17" s="544" t="s">
        <v>896</v>
      </c>
      <c r="C17" s="524">
        <v>0</v>
      </c>
      <c r="D17" s="524">
        <v>0</v>
      </c>
      <c r="E17" s="524">
        <v>0</v>
      </c>
      <c r="F17" s="524">
        <v>0</v>
      </c>
      <c r="G17" s="524">
        <v>0</v>
      </c>
      <c r="H17" s="524">
        <v>0</v>
      </c>
      <c r="I17" s="524">
        <v>0</v>
      </c>
      <c r="J17" s="524">
        <v>0</v>
      </c>
      <c r="K17" s="524">
        <v>0</v>
      </c>
      <c r="L17" s="524">
        <v>0</v>
      </c>
      <c r="M17" s="524">
        <v>0</v>
      </c>
      <c r="N17" s="524">
        <v>0</v>
      </c>
      <c r="O17" s="524">
        <v>0</v>
      </c>
      <c r="P17" s="524">
        <v>0</v>
      </c>
      <c r="Q17" s="524">
        <v>0</v>
      </c>
      <c r="R17" s="524">
        <v>0</v>
      </c>
      <c r="S17" s="524">
        <v>0</v>
      </c>
    </row>
    <row r="18" spans="1:19" s="75" customFormat="1" ht="16.149999999999999" customHeight="1">
      <c r="A18" s="54">
        <v>8</v>
      </c>
      <c r="B18" s="544" t="s">
        <v>897</v>
      </c>
      <c r="C18" s="524">
        <v>0</v>
      </c>
      <c r="D18" s="524">
        <v>0</v>
      </c>
      <c r="E18" s="524">
        <v>0</v>
      </c>
      <c r="F18" s="524">
        <v>0</v>
      </c>
      <c r="G18" s="524">
        <v>0</v>
      </c>
      <c r="H18" s="524">
        <v>0</v>
      </c>
      <c r="I18" s="524">
        <v>0</v>
      </c>
      <c r="J18" s="524">
        <v>0</v>
      </c>
      <c r="K18" s="524">
        <v>0</v>
      </c>
      <c r="L18" s="524">
        <v>0</v>
      </c>
      <c r="M18" s="524">
        <v>0</v>
      </c>
      <c r="N18" s="524">
        <v>0</v>
      </c>
      <c r="O18" s="524">
        <v>0</v>
      </c>
      <c r="P18" s="524">
        <v>0</v>
      </c>
      <c r="Q18" s="524">
        <v>0</v>
      </c>
      <c r="R18" s="524">
        <v>0</v>
      </c>
      <c r="S18" s="524">
        <v>0</v>
      </c>
    </row>
    <row r="19" spans="1:19" s="75" customFormat="1" ht="16.149999999999999" customHeight="1">
      <c r="A19" s="54">
        <v>9</v>
      </c>
      <c r="B19" s="544" t="s">
        <v>898</v>
      </c>
      <c r="C19" s="524">
        <v>0</v>
      </c>
      <c r="D19" s="524">
        <v>0</v>
      </c>
      <c r="E19" s="524">
        <v>0</v>
      </c>
      <c r="F19" s="524">
        <v>0</v>
      </c>
      <c r="G19" s="524">
        <v>0</v>
      </c>
      <c r="H19" s="524">
        <v>0</v>
      </c>
      <c r="I19" s="524">
        <v>0</v>
      </c>
      <c r="J19" s="524">
        <v>0</v>
      </c>
      <c r="K19" s="524">
        <v>0</v>
      </c>
      <c r="L19" s="524">
        <v>0</v>
      </c>
      <c r="M19" s="524">
        <v>0</v>
      </c>
      <c r="N19" s="524">
        <v>0</v>
      </c>
      <c r="O19" s="524">
        <v>0</v>
      </c>
      <c r="P19" s="524">
        <v>0</v>
      </c>
      <c r="Q19" s="524">
        <v>0</v>
      </c>
      <c r="R19" s="524">
        <v>0</v>
      </c>
      <c r="S19" s="524">
        <v>0</v>
      </c>
    </row>
    <row r="20" spans="1:19" s="75" customFormat="1" ht="16.149999999999999" customHeight="1">
      <c r="A20" s="54">
        <v>10</v>
      </c>
      <c r="B20" s="544" t="s">
        <v>899</v>
      </c>
      <c r="C20" s="524">
        <v>0</v>
      </c>
      <c r="D20" s="524">
        <v>0</v>
      </c>
      <c r="E20" s="524">
        <v>0</v>
      </c>
      <c r="F20" s="524">
        <v>0</v>
      </c>
      <c r="G20" s="524">
        <v>0</v>
      </c>
      <c r="H20" s="524">
        <v>0</v>
      </c>
      <c r="I20" s="524">
        <v>0</v>
      </c>
      <c r="J20" s="524">
        <v>0</v>
      </c>
      <c r="K20" s="524">
        <v>0</v>
      </c>
      <c r="L20" s="524">
        <v>0</v>
      </c>
      <c r="M20" s="524">
        <v>0</v>
      </c>
      <c r="N20" s="524">
        <v>0</v>
      </c>
      <c r="O20" s="524">
        <v>0</v>
      </c>
      <c r="P20" s="524">
        <v>0</v>
      </c>
      <c r="Q20" s="524">
        <v>0</v>
      </c>
      <c r="R20" s="524">
        <v>0</v>
      </c>
      <c r="S20" s="524">
        <v>0</v>
      </c>
    </row>
    <row r="21" spans="1:19" s="75" customFormat="1" ht="16.149999999999999" customHeight="1">
      <c r="A21" s="54">
        <v>11</v>
      </c>
      <c r="B21" s="544" t="s">
        <v>900</v>
      </c>
      <c r="C21" s="524">
        <v>0</v>
      </c>
      <c r="D21" s="524">
        <v>0</v>
      </c>
      <c r="E21" s="524">
        <v>0</v>
      </c>
      <c r="F21" s="524">
        <v>0</v>
      </c>
      <c r="G21" s="524">
        <v>0</v>
      </c>
      <c r="H21" s="524">
        <v>0</v>
      </c>
      <c r="I21" s="524">
        <v>0</v>
      </c>
      <c r="J21" s="524">
        <v>0</v>
      </c>
      <c r="K21" s="524">
        <v>0</v>
      </c>
      <c r="L21" s="524">
        <v>0</v>
      </c>
      <c r="M21" s="524">
        <v>0</v>
      </c>
      <c r="N21" s="524">
        <v>0</v>
      </c>
      <c r="O21" s="524">
        <v>0</v>
      </c>
      <c r="P21" s="524">
        <v>0</v>
      </c>
      <c r="Q21" s="524">
        <v>0</v>
      </c>
      <c r="R21" s="524">
        <v>0</v>
      </c>
      <c r="S21" s="524">
        <v>0</v>
      </c>
    </row>
    <row r="22" spans="1:19" s="75" customFormat="1" ht="16.149999999999999" customHeight="1">
      <c r="A22" s="54">
        <v>12</v>
      </c>
      <c r="B22" s="544" t="s">
        <v>901</v>
      </c>
      <c r="C22" s="524">
        <v>0</v>
      </c>
      <c r="D22" s="524">
        <v>0</v>
      </c>
      <c r="E22" s="524">
        <v>0</v>
      </c>
      <c r="F22" s="524">
        <v>0</v>
      </c>
      <c r="G22" s="524">
        <v>0</v>
      </c>
      <c r="H22" s="524">
        <v>0</v>
      </c>
      <c r="I22" s="524">
        <v>0</v>
      </c>
      <c r="J22" s="524">
        <v>0</v>
      </c>
      <c r="K22" s="524">
        <v>0</v>
      </c>
      <c r="L22" s="524">
        <v>0</v>
      </c>
      <c r="M22" s="524">
        <v>0</v>
      </c>
      <c r="N22" s="524">
        <v>0</v>
      </c>
      <c r="O22" s="524">
        <v>0</v>
      </c>
      <c r="P22" s="524">
        <v>0</v>
      </c>
      <c r="Q22" s="524">
        <v>0</v>
      </c>
      <c r="R22" s="524">
        <v>0</v>
      </c>
      <c r="S22" s="524">
        <v>0</v>
      </c>
    </row>
    <row r="23" spans="1:19" s="75" customFormat="1" ht="16.149999999999999" customHeight="1">
      <c r="A23" s="54">
        <v>13</v>
      </c>
      <c r="B23" s="544" t="s">
        <v>902</v>
      </c>
      <c r="C23" s="524">
        <v>0</v>
      </c>
      <c r="D23" s="524">
        <v>0</v>
      </c>
      <c r="E23" s="524">
        <v>0</v>
      </c>
      <c r="F23" s="524">
        <v>0</v>
      </c>
      <c r="G23" s="524">
        <v>0</v>
      </c>
      <c r="H23" s="524">
        <v>0</v>
      </c>
      <c r="I23" s="524">
        <v>0</v>
      </c>
      <c r="J23" s="524">
        <v>0</v>
      </c>
      <c r="K23" s="524">
        <v>0</v>
      </c>
      <c r="L23" s="524">
        <v>0</v>
      </c>
      <c r="M23" s="524">
        <v>0</v>
      </c>
      <c r="N23" s="524">
        <v>0</v>
      </c>
      <c r="O23" s="524">
        <v>0</v>
      </c>
      <c r="P23" s="524">
        <v>0</v>
      </c>
      <c r="Q23" s="524">
        <v>0</v>
      </c>
      <c r="R23" s="524">
        <v>0</v>
      </c>
      <c r="S23" s="524">
        <v>0</v>
      </c>
    </row>
    <row r="24" spans="1:19" s="75" customFormat="1" ht="16.149999999999999" customHeight="1">
      <c r="A24" s="54">
        <v>14</v>
      </c>
      <c r="B24" s="544" t="s">
        <v>903</v>
      </c>
      <c r="C24" s="524">
        <v>0</v>
      </c>
      <c r="D24" s="524">
        <v>0</v>
      </c>
      <c r="E24" s="524">
        <v>0</v>
      </c>
      <c r="F24" s="524">
        <v>0</v>
      </c>
      <c r="G24" s="524">
        <v>0</v>
      </c>
      <c r="H24" s="524">
        <v>0</v>
      </c>
      <c r="I24" s="524">
        <v>0</v>
      </c>
      <c r="J24" s="524">
        <v>0</v>
      </c>
      <c r="K24" s="524">
        <v>0</v>
      </c>
      <c r="L24" s="524">
        <v>0</v>
      </c>
      <c r="M24" s="524">
        <v>0</v>
      </c>
      <c r="N24" s="524">
        <v>0</v>
      </c>
      <c r="O24" s="524">
        <v>0</v>
      </c>
      <c r="P24" s="524">
        <v>0</v>
      </c>
      <c r="Q24" s="524">
        <v>0</v>
      </c>
      <c r="R24" s="524">
        <v>0</v>
      </c>
      <c r="S24" s="524">
        <v>0</v>
      </c>
    </row>
    <row r="25" spans="1:19" s="75" customFormat="1" ht="16.149999999999999" customHeight="1">
      <c r="A25" s="54">
        <v>15</v>
      </c>
      <c r="B25" s="544" t="s">
        <v>904</v>
      </c>
      <c r="C25" s="524">
        <v>0</v>
      </c>
      <c r="D25" s="524">
        <v>0</v>
      </c>
      <c r="E25" s="524">
        <v>0</v>
      </c>
      <c r="F25" s="524">
        <v>0</v>
      </c>
      <c r="G25" s="524">
        <v>0</v>
      </c>
      <c r="H25" s="524">
        <v>0</v>
      </c>
      <c r="I25" s="524">
        <v>0</v>
      </c>
      <c r="J25" s="524">
        <v>0</v>
      </c>
      <c r="K25" s="524">
        <v>0</v>
      </c>
      <c r="L25" s="524">
        <v>0</v>
      </c>
      <c r="M25" s="524">
        <v>0</v>
      </c>
      <c r="N25" s="524">
        <v>0</v>
      </c>
      <c r="O25" s="524">
        <v>0</v>
      </c>
      <c r="P25" s="524">
        <v>0</v>
      </c>
      <c r="Q25" s="524">
        <v>0</v>
      </c>
      <c r="R25" s="524">
        <v>0</v>
      </c>
      <c r="S25" s="524">
        <v>0</v>
      </c>
    </row>
    <row r="26" spans="1:19" s="75" customFormat="1" ht="16.149999999999999" customHeight="1">
      <c r="A26" s="54">
        <v>16</v>
      </c>
      <c r="B26" s="544" t="s">
        <v>905</v>
      </c>
      <c r="C26" s="524">
        <v>0</v>
      </c>
      <c r="D26" s="524">
        <v>0</v>
      </c>
      <c r="E26" s="524">
        <v>0</v>
      </c>
      <c r="F26" s="524">
        <v>0</v>
      </c>
      <c r="G26" s="524">
        <v>0</v>
      </c>
      <c r="H26" s="524">
        <v>0</v>
      </c>
      <c r="I26" s="524">
        <v>0</v>
      </c>
      <c r="J26" s="524">
        <v>0</v>
      </c>
      <c r="K26" s="524">
        <v>0</v>
      </c>
      <c r="L26" s="524">
        <v>0</v>
      </c>
      <c r="M26" s="524">
        <v>0</v>
      </c>
      <c r="N26" s="524">
        <v>0</v>
      </c>
      <c r="O26" s="524">
        <v>0</v>
      </c>
      <c r="P26" s="524">
        <v>0</v>
      </c>
      <c r="Q26" s="524">
        <v>0</v>
      </c>
      <c r="R26" s="524">
        <v>0</v>
      </c>
      <c r="S26" s="524">
        <v>0</v>
      </c>
    </row>
    <row r="27" spans="1:19" s="75" customFormat="1" ht="16.149999999999999" customHeight="1">
      <c r="A27" s="54">
        <v>17</v>
      </c>
      <c r="B27" s="544" t="s">
        <v>906</v>
      </c>
      <c r="C27" s="524">
        <v>0</v>
      </c>
      <c r="D27" s="524">
        <v>0</v>
      </c>
      <c r="E27" s="524">
        <v>0</v>
      </c>
      <c r="F27" s="524">
        <v>0</v>
      </c>
      <c r="G27" s="524">
        <v>0</v>
      </c>
      <c r="H27" s="524">
        <v>0</v>
      </c>
      <c r="I27" s="524">
        <v>0</v>
      </c>
      <c r="J27" s="524">
        <v>0</v>
      </c>
      <c r="K27" s="524">
        <v>0</v>
      </c>
      <c r="L27" s="524">
        <v>0</v>
      </c>
      <c r="M27" s="524">
        <v>0</v>
      </c>
      <c r="N27" s="524">
        <v>0</v>
      </c>
      <c r="O27" s="524">
        <v>0</v>
      </c>
      <c r="P27" s="524">
        <v>0</v>
      </c>
      <c r="Q27" s="524">
        <v>0</v>
      </c>
      <c r="R27" s="524">
        <v>0</v>
      </c>
      <c r="S27" s="524">
        <v>0</v>
      </c>
    </row>
    <row r="28" spans="1:19" s="75" customFormat="1" ht="16.149999999999999" customHeight="1">
      <c r="A28" s="54">
        <v>18</v>
      </c>
      <c r="B28" s="544" t="s">
        <v>907</v>
      </c>
      <c r="C28" s="524">
        <v>0</v>
      </c>
      <c r="D28" s="524">
        <v>0</v>
      </c>
      <c r="E28" s="524">
        <v>0</v>
      </c>
      <c r="F28" s="524">
        <v>0</v>
      </c>
      <c r="G28" s="524">
        <v>0</v>
      </c>
      <c r="H28" s="524">
        <v>0</v>
      </c>
      <c r="I28" s="524">
        <v>0</v>
      </c>
      <c r="J28" s="524">
        <v>0</v>
      </c>
      <c r="K28" s="524">
        <v>0</v>
      </c>
      <c r="L28" s="524">
        <v>0</v>
      </c>
      <c r="M28" s="524">
        <v>0</v>
      </c>
      <c r="N28" s="524">
        <v>0</v>
      </c>
      <c r="O28" s="524">
        <v>0</v>
      </c>
      <c r="P28" s="524">
        <v>0</v>
      </c>
      <c r="Q28" s="524">
        <v>0</v>
      </c>
      <c r="R28" s="524">
        <v>0</v>
      </c>
      <c r="S28" s="524">
        <v>0</v>
      </c>
    </row>
    <row r="29" spans="1:19" s="75" customFormat="1" ht="16.149999999999999" customHeight="1">
      <c r="A29" s="54">
        <v>19</v>
      </c>
      <c r="B29" s="544" t="s">
        <v>908</v>
      </c>
      <c r="C29" s="524">
        <v>0</v>
      </c>
      <c r="D29" s="524">
        <v>0</v>
      </c>
      <c r="E29" s="524">
        <v>0</v>
      </c>
      <c r="F29" s="524">
        <v>0</v>
      </c>
      <c r="G29" s="524">
        <v>0</v>
      </c>
      <c r="H29" s="524">
        <v>0</v>
      </c>
      <c r="I29" s="524">
        <v>0</v>
      </c>
      <c r="J29" s="524">
        <v>0</v>
      </c>
      <c r="K29" s="524">
        <v>0</v>
      </c>
      <c r="L29" s="524">
        <v>0</v>
      </c>
      <c r="M29" s="524">
        <v>0</v>
      </c>
      <c r="N29" s="524">
        <v>0</v>
      </c>
      <c r="O29" s="524">
        <v>0</v>
      </c>
      <c r="P29" s="524">
        <v>0</v>
      </c>
      <c r="Q29" s="524">
        <v>0</v>
      </c>
      <c r="R29" s="524">
        <v>0</v>
      </c>
      <c r="S29" s="524">
        <v>0</v>
      </c>
    </row>
    <row r="30" spans="1:19" s="75" customFormat="1" ht="16.149999999999999" customHeight="1">
      <c r="A30" s="54">
        <v>20</v>
      </c>
      <c r="B30" s="544" t="s">
        <v>909</v>
      </c>
      <c r="C30" s="524">
        <v>0</v>
      </c>
      <c r="D30" s="524">
        <v>0</v>
      </c>
      <c r="E30" s="524">
        <v>0</v>
      </c>
      <c r="F30" s="524">
        <v>0</v>
      </c>
      <c r="G30" s="524">
        <v>0</v>
      </c>
      <c r="H30" s="524">
        <v>0</v>
      </c>
      <c r="I30" s="524">
        <v>0</v>
      </c>
      <c r="J30" s="524">
        <v>0</v>
      </c>
      <c r="K30" s="524">
        <v>0</v>
      </c>
      <c r="L30" s="524">
        <v>0</v>
      </c>
      <c r="M30" s="524">
        <v>0</v>
      </c>
      <c r="N30" s="524">
        <v>0</v>
      </c>
      <c r="O30" s="524">
        <v>0</v>
      </c>
      <c r="P30" s="524">
        <v>0</v>
      </c>
      <c r="Q30" s="524">
        <v>0</v>
      </c>
      <c r="R30" s="524">
        <v>0</v>
      </c>
      <c r="S30" s="524">
        <v>0</v>
      </c>
    </row>
    <row r="31" spans="1:19" s="75" customFormat="1" ht="16.149999999999999" customHeight="1">
      <c r="A31" s="54">
        <v>21</v>
      </c>
      <c r="B31" s="544" t="s">
        <v>910</v>
      </c>
      <c r="C31" s="524">
        <v>0</v>
      </c>
      <c r="D31" s="524">
        <v>0</v>
      </c>
      <c r="E31" s="524">
        <v>0</v>
      </c>
      <c r="F31" s="524">
        <v>0</v>
      </c>
      <c r="G31" s="524">
        <v>0</v>
      </c>
      <c r="H31" s="524">
        <v>0</v>
      </c>
      <c r="I31" s="524">
        <v>0</v>
      </c>
      <c r="J31" s="524">
        <v>0</v>
      </c>
      <c r="K31" s="524">
        <v>0</v>
      </c>
      <c r="L31" s="524">
        <v>0</v>
      </c>
      <c r="M31" s="524">
        <v>0</v>
      </c>
      <c r="N31" s="524">
        <v>0</v>
      </c>
      <c r="O31" s="524">
        <v>0</v>
      </c>
      <c r="P31" s="524">
        <v>0</v>
      </c>
      <c r="Q31" s="524">
        <v>0</v>
      </c>
      <c r="R31" s="524">
        <v>0</v>
      </c>
      <c r="S31" s="524">
        <v>0</v>
      </c>
    </row>
    <row r="32" spans="1:19" s="75" customFormat="1" ht="16.149999999999999" customHeight="1">
      <c r="A32" s="54">
        <v>22</v>
      </c>
      <c r="B32" s="544" t="s">
        <v>911</v>
      </c>
      <c r="C32" s="524">
        <v>0</v>
      </c>
      <c r="D32" s="524">
        <v>0</v>
      </c>
      <c r="E32" s="524">
        <v>0</v>
      </c>
      <c r="F32" s="524">
        <v>0</v>
      </c>
      <c r="G32" s="524">
        <v>0</v>
      </c>
      <c r="H32" s="524">
        <v>0</v>
      </c>
      <c r="I32" s="524">
        <v>0</v>
      </c>
      <c r="J32" s="524">
        <v>0</v>
      </c>
      <c r="K32" s="524">
        <v>0</v>
      </c>
      <c r="L32" s="524">
        <v>0</v>
      </c>
      <c r="M32" s="524">
        <v>0</v>
      </c>
      <c r="N32" s="524">
        <v>0</v>
      </c>
      <c r="O32" s="524">
        <v>0</v>
      </c>
      <c r="P32" s="524">
        <v>0</v>
      </c>
      <c r="Q32" s="524">
        <v>0</v>
      </c>
      <c r="R32" s="524">
        <v>0</v>
      </c>
      <c r="S32" s="524">
        <v>0</v>
      </c>
    </row>
    <row r="33" spans="1:19" s="75" customFormat="1" ht="16.149999999999999" customHeight="1">
      <c r="A33" s="54">
        <v>23</v>
      </c>
      <c r="B33" s="544" t="s">
        <v>912</v>
      </c>
      <c r="C33" s="524">
        <v>0</v>
      </c>
      <c r="D33" s="524">
        <v>0</v>
      </c>
      <c r="E33" s="524">
        <v>0</v>
      </c>
      <c r="F33" s="524">
        <v>0</v>
      </c>
      <c r="G33" s="524">
        <v>0</v>
      </c>
      <c r="H33" s="524">
        <v>0</v>
      </c>
      <c r="I33" s="524">
        <v>0</v>
      </c>
      <c r="J33" s="524">
        <v>0</v>
      </c>
      <c r="K33" s="524">
        <v>0</v>
      </c>
      <c r="L33" s="524">
        <v>0</v>
      </c>
      <c r="M33" s="524">
        <v>0</v>
      </c>
      <c r="N33" s="524">
        <v>0</v>
      </c>
      <c r="O33" s="524">
        <v>0</v>
      </c>
      <c r="P33" s="524">
        <v>0</v>
      </c>
      <c r="Q33" s="524">
        <v>0</v>
      </c>
      <c r="R33" s="524">
        <v>0</v>
      </c>
      <c r="S33" s="524">
        <v>0</v>
      </c>
    </row>
    <row r="34" spans="1:19" s="75" customFormat="1" ht="16.149999999999999" customHeight="1">
      <c r="A34" s="54">
        <v>24</v>
      </c>
      <c r="B34" s="544" t="s">
        <v>913</v>
      </c>
      <c r="C34" s="524">
        <v>0</v>
      </c>
      <c r="D34" s="524">
        <v>0</v>
      </c>
      <c r="E34" s="524">
        <v>0</v>
      </c>
      <c r="F34" s="524">
        <v>0</v>
      </c>
      <c r="G34" s="524">
        <v>0</v>
      </c>
      <c r="H34" s="524">
        <v>0</v>
      </c>
      <c r="I34" s="524">
        <v>0</v>
      </c>
      <c r="J34" s="524">
        <v>0</v>
      </c>
      <c r="K34" s="524">
        <v>0</v>
      </c>
      <c r="L34" s="524">
        <v>0</v>
      </c>
      <c r="M34" s="524">
        <v>0</v>
      </c>
      <c r="N34" s="524">
        <v>0</v>
      </c>
      <c r="O34" s="524">
        <v>0</v>
      </c>
      <c r="P34" s="524">
        <v>0</v>
      </c>
      <c r="Q34" s="524">
        <v>0</v>
      </c>
      <c r="R34" s="524">
        <v>0</v>
      </c>
      <c r="S34" s="524">
        <v>0</v>
      </c>
    </row>
    <row r="35" spans="1:19" s="75" customFormat="1" ht="16.149999999999999" customHeight="1">
      <c r="A35" s="54">
        <v>25</v>
      </c>
      <c r="B35" s="544" t="s">
        <v>914</v>
      </c>
      <c r="C35" s="524">
        <v>0</v>
      </c>
      <c r="D35" s="524">
        <v>0</v>
      </c>
      <c r="E35" s="524">
        <v>0</v>
      </c>
      <c r="F35" s="524">
        <v>0</v>
      </c>
      <c r="G35" s="524">
        <v>0</v>
      </c>
      <c r="H35" s="524">
        <v>0</v>
      </c>
      <c r="I35" s="524">
        <v>0</v>
      </c>
      <c r="J35" s="524">
        <v>0</v>
      </c>
      <c r="K35" s="524">
        <v>0</v>
      </c>
      <c r="L35" s="524">
        <v>0</v>
      </c>
      <c r="M35" s="524">
        <v>0</v>
      </c>
      <c r="N35" s="524">
        <v>0</v>
      </c>
      <c r="O35" s="524">
        <v>0</v>
      </c>
      <c r="P35" s="524">
        <v>0</v>
      </c>
      <c r="Q35" s="524">
        <v>0</v>
      </c>
      <c r="R35" s="524">
        <v>0</v>
      </c>
      <c r="S35" s="524">
        <v>0</v>
      </c>
    </row>
    <row r="36" spans="1:19" s="75" customFormat="1" ht="16.149999999999999" customHeight="1">
      <c r="A36" s="54">
        <v>26</v>
      </c>
      <c r="B36" s="544" t="s">
        <v>915</v>
      </c>
      <c r="C36" s="524">
        <v>0</v>
      </c>
      <c r="D36" s="524">
        <v>0</v>
      </c>
      <c r="E36" s="524">
        <v>0</v>
      </c>
      <c r="F36" s="524">
        <v>0</v>
      </c>
      <c r="G36" s="524">
        <v>0</v>
      </c>
      <c r="H36" s="524">
        <v>0</v>
      </c>
      <c r="I36" s="524">
        <v>0</v>
      </c>
      <c r="J36" s="524">
        <v>0</v>
      </c>
      <c r="K36" s="524">
        <v>0</v>
      </c>
      <c r="L36" s="524">
        <v>0</v>
      </c>
      <c r="M36" s="524">
        <v>0</v>
      </c>
      <c r="N36" s="524">
        <v>0</v>
      </c>
      <c r="O36" s="524">
        <v>0</v>
      </c>
      <c r="P36" s="524">
        <v>0</v>
      </c>
      <c r="Q36" s="524">
        <v>0</v>
      </c>
      <c r="R36" s="524">
        <v>0</v>
      </c>
      <c r="S36" s="524">
        <v>0</v>
      </c>
    </row>
    <row r="37" spans="1:19" s="75" customFormat="1" ht="16.149999999999999" customHeight="1">
      <c r="A37" s="54">
        <v>27</v>
      </c>
      <c r="B37" s="544" t="s">
        <v>916</v>
      </c>
      <c r="C37" s="524">
        <v>0</v>
      </c>
      <c r="D37" s="524">
        <v>0</v>
      </c>
      <c r="E37" s="524">
        <v>0</v>
      </c>
      <c r="F37" s="524">
        <v>0</v>
      </c>
      <c r="G37" s="524">
        <v>0</v>
      </c>
      <c r="H37" s="524">
        <v>0</v>
      </c>
      <c r="I37" s="524">
        <v>0</v>
      </c>
      <c r="J37" s="524">
        <v>0</v>
      </c>
      <c r="K37" s="524">
        <v>0</v>
      </c>
      <c r="L37" s="524">
        <v>0</v>
      </c>
      <c r="M37" s="524">
        <v>0</v>
      </c>
      <c r="N37" s="524">
        <v>0</v>
      </c>
      <c r="O37" s="524">
        <v>0</v>
      </c>
      <c r="P37" s="524">
        <v>0</v>
      </c>
      <c r="Q37" s="524">
        <v>0</v>
      </c>
      <c r="R37" s="524">
        <v>0</v>
      </c>
      <c r="S37" s="524">
        <v>0</v>
      </c>
    </row>
    <row r="38" spans="1:19" s="75" customFormat="1" ht="16.149999999999999" customHeight="1">
      <c r="A38" s="54">
        <v>28</v>
      </c>
      <c r="B38" s="544" t="s">
        <v>917</v>
      </c>
      <c r="C38" s="524">
        <v>0</v>
      </c>
      <c r="D38" s="524">
        <v>0</v>
      </c>
      <c r="E38" s="524">
        <v>0</v>
      </c>
      <c r="F38" s="524">
        <v>0</v>
      </c>
      <c r="G38" s="524">
        <v>0</v>
      </c>
      <c r="H38" s="524">
        <v>0</v>
      </c>
      <c r="I38" s="524">
        <v>0</v>
      </c>
      <c r="J38" s="524">
        <v>0</v>
      </c>
      <c r="K38" s="524">
        <v>0</v>
      </c>
      <c r="L38" s="524">
        <v>0</v>
      </c>
      <c r="M38" s="524">
        <v>0</v>
      </c>
      <c r="N38" s="524">
        <v>0</v>
      </c>
      <c r="O38" s="524">
        <v>0</v>
      </c>
      <c r="P38" s="524">
        <v>0</v>
      </c>
      <c r="Q38" s="524">
        <v>0</v>
      </c>
      <c r="R38" s="524">
        <v>0</v>
      </c>
      <c r="S38" s="524">
        <v>0</v>
      </c>
    </row>
    <row r="39" spans="1:19" s="75" customFormat="1" ht="16.149999999999999" customHeight="1">
      <c r="A39" s="49">
        <v>29</v>
      </c>
      <c r="B39" s="545" t="s">
        <v>918</v>
      </c>
      <c r="C39" s="524">
        <v>0</v>
      </c>
      <c r="D39" s="524">
        <v>0</v>
      </c>
      <c r="E39" s="524">
        <v>0</v>
      </c>
      <c r="F39" s="524">
        <v>0</v>
      </c>
      <c r="G39" s="524">
        <v>0</v>
      </c>
      <c r="H39" s="524">
        <v>0</v>
      </c>
      <c r="I39" s="524">
        <v>0</v>
      </c>
      <c r="J39" s="524">
        <v>0</v>
      </c>
      <c r="K39" s="524">
        <v>0</v>
      </c>
      <c r="L39" s="524">
        <v>0</v>
      </c>
      <c r="M39" s="524">
        <v>0</v>
      </c>
      <c r="N39" s="524">
        <v>0</v>
      </c>
      <c r="O39" s="524">
        <v>0</v>
      </c>
      <c r="P39" s="524">
        <v>0</v>
      </c>
      <c r="Q39" s="524">
        <v>0</v>
      </c>
      <c r="R39" s="524">
        <v>0</v>
      </c>
      <c r="S39" s="524">
        <v>0</v>
      </c>
    </row>
    <row r="40" spans="1:19" s="75" customFormat="1" ht="16.149999999999999" customHeight="1">
      <c r="A40" s="49">
        <v>30</v>
      </c>
      <c r="B40" s="545" t="s">
        <v>919</v>
      </c>
      <c r="C40" s="524">
        <v>0</v>
      </c>
      <c r="D40" s="524">
        <v>0</v>
      </c>
      <c r="E40" s="524">
        <v>0</v>
      </c>
      <c r="F40" s="524">
        <v>0</v>
      </c>
      <c r="G40" s="524">
        <v>0</v>
      </c>
      <c r="H40" s="524">
        <v>0</v>
      </c>
      <c r="I40" s="524">
        <v>0</v>
      </c>
      <c r="J40" s="524">
        <v>0</v>
      </c>
      <c r="K40" s="524">
        <v>0</v>
      </c>
      <c r="L40" s="524">
        <v>0</v>
      </c>
      <c r="M40" s="524">
        <v>0</v>
      </c>
      <c r="N40" s="524">
        <v>0</v>
      </c>
      <c r="O40" s="524">
        <v>0</v>
      </c>
      <c r="P40" s="524">
        <v>0</v>
      </c>
      <c r="Q40" s="524">
        <v>0</v>
      </c>
      <c r="R40" s="524">
        <v>0</v>
      </c>
      <c r="S40" s="524">
        <v>0</v>
      </c>
    </row>
    <row r="41" spans="1:19" s="75" customFormat="1" ht="16.149999999999999" customHeight="1">
      <c r="A41" s="49">
        <v>31</v>
      </c>
      <c r="B41" s="545" t="s">
        <v>920</v>
      </c>
      <c r="C41" s="524">
        <v>0</v>
      </c>
      <c r="D41" s="524">
        <v>0</v>
      </c>
      <c r="E41" s="524">
        <v>0</v>
      </c>
      <c r="F41" s="524">
        <v>0</v>
      </c>
      <c r="G41" s="524">
        <v>0</v>
      </c>
      <c r="H41" s="524">
        <v>0</v>
      </c>
      <c r="I41" s="524">
        <v>0</v>
      </c>
      <c r="J41" s="524">
        <v>0</v>
      </c>
      <c r="K41" s="524">
        <v>0</v>
      </c>
      <c r="L41" s="524">
        <v>0</v>
      </c>
      <c r="M41" s="524">
        <v>0</v>
      </c>
      <c r="N41" s="524">
        <v>0</v>
      </c>
      <c r="O41" s="524">
        <v>0</v>
      </c>
      <c r="P41" s="524">
        <v>0</v>
      </c>
      <c r="Q41" s="524">
        <v>0</v>
      </c>
      <c r="R41" s="524">
        <v>0</v>
      </c>
      <c r="S41" s="524">
        <v>0</v>
      </c>
    </row>
    <row r="42" spans="1:19" s="75" customFormat="1" ht="16.149999999999999" customHeight="1">
      <c r="A42" s="49">
        <v>32</v>
      </c>
      <c r="B42" s="545" t="s">
        <v>921</v>
      </c>
      <c r="C42" s="524">
        <v>0</v>
      </c>
      <c r="D42" s="524">
        <v>0</v>
      </c>
      <c r="E42" s="524">
        <v>0</v>
      </c>
      <c r="F42" s="524">
        <v>0</v>
      </c>
      <c r="G42" s="524">
        <v>0</v>
      </c>
      <c r="H42" s="524">
        <v>0</v>
      </c>
      <c r="I42" s="524">
        <v>0</v>
      </c>
      <c r="J42" s="524">
        <v>0</v>
      </c>
      <c r="K42" s="524">
        <v>0</v>
      </c>
      <c r="L42" s="524">
        <v>0</v>
      </c>
      <c r="M42" s="524">
        <v>0</v>
      </c>
      <c r="N42" s="524">
        <v>0</v>
      </c>
      <c r="O42" s="524">
        <v>0</v>
      </c>
      <c r="P42" s="524">
        <v>0</v>
      </c>
      <c r="Q42" s="524">
        <v>0</v>
      </c>
      <c r="R42" s="524">
        <v>0</v>
      </c>
      <c r="S42" s="524">
        <v>0</v>
      </c>
    </row>
    <row r="43" spans="1:19" s="75" customFormat="1" ht="16.149999999999999" customHeight="1">
      <c r="A43" s="49">
        <v>33</v>
      </c>
      <c r="B43" s="545" t="s">
        <v>922</v>
      </c>
      <c r="C43" s="524">
        <v>0</v>
      </c>
      <c r="D43" s="524">
        <v>0</v>
      </c>
      <c r="E43" s="524">
        <v>0</v>
      </c>
      <c r="F43" s="524">
        <v>0</v>
      </c>
      <c r="G43" s="524">
        <v>0</v>
      </c>
      <c r="H43" s="524">
        <v>0</v>
      </c>
      <c r="I43" s="524">
        <v>0</v>
      </c>
      <c r="J43" s="524">
        <v>0</v>
      </c>
      <c r="K43" s="524">
        <v>0</v>
      </c>
      <c r="L43" s="524">
        <v>0</v>
      </c>
      <c r="M43" s="524">
        <v>0</v>
      </c>
      <c r="N43" s="524">
        <v>0</v>
      </c>
      <c r="O43" s="524">
        <v>0</v>
      </c>
      <c r="P43" s="524">
        <v>0</v>
      </c>
      <c r="Q43" s="524">
        <v>0</v>
      </c>
      <c r="R43" s="524">
        <v>0</v>
      </c>
      <c r="S43" s="524">
        <v>0</v>
      </c>
    </row>
    <row r="44" spans="1:19" s="75" customFormat="1" ht="16.149999999999999" customHeight="1">
      <c r="A44" s="49">
        <v>34</v>
      </c>
      <c r="B44" s="545" t="s">
        <v>923</v>
      </c>
      <c r="C44" s="524">
        <v>0</v>
      </c>
      <c r="D44" s="524">
        <v>0</v>
      </c>
      <c r="E44" s="524">
        <v>0</v>
      </c>
      <c r="F44" s="524">
        <v>0</v>
      </c>
      <c r="G44" s="524">
        <v>0</v>
      </c>
      <c r="H44" s="524">
        <v>0</v>
      </c>
      <c r="I44" s="524">
        <v>0</v>
      </c>
      <c r="J44" s="524">
        <v>0</v>
      </c>
      <c r="K44" s="524">
        <v>0</v>
      </c>
      <c r="L44" s="524">
        <v>0</v>
      </c>
      <c r="M44" s="524">
        <v>0</v>
      </c>
      <c r="N44" s="524">
        <v>0</v>
      </c>
      <c r="O44" s="524">
        <v>0</v>
      </c>
      <c r="P44" s="524">
        <v>0</v>
      </c>
      <c r="Q44" s="524">
        <v>0</v>
      </c>
      <c r="R44" s="524">
        <v>0</v>
      </c>
      <c r="S44" s="524">
        <v>0</v>
      </c>
    </row>
    <row r="45" spans="1:19" s="75" customFormat="1" ht="16.149999999999999" customHeight="1">
      <c r="A45" s="49">
        <v>35</v>
      </c>
      <c r="B45" s="545" t="s">
        <v>924</v>
      </c>
      <c r="C45" s="524">
        <v>0</v>
      </c>
      <c r="D45" s="524">
        <v>0</v>
      </c>
      <c r="E45" s="524">
        <v>0</v>
      </c>
      <c r="F45" s="524">
        <v>0</v>
      </c>
      <c r="G45" s="524">
        <v>0</v>
      </c>
      <c r="H45" s="524">
        <v>0</v>
      </c>
      <c r="I45" s="524">
        <v>0</v>
      </c>
      <c r="J45" s="524">
        <v>0</v>
      </c>
      <c r="K45" s="524">
        <v>0</v>
      </c>
      <c r="L45" s="524">
        <v>0</v>
      </c>
      <c r="M45" s="524">
        <v>0</v>
      </c>
      <c r="N45" s="524">
        <v>0</v>
      </c>
      <c r="O45" s="524">
        <v>0</v>
      </c>
      <c r="P45" s="524">
        <v>0</v>
      </c>
      <c r="Q45" s="524">
        <v>0</v>
      </c>
      <c r="R45" s="524">
        <v>0</v>
      </c>
      <c r="S45" s="524">
        <v>0</v>
      </c>
    </row>
    <row r="46" spans="1:19" s="75" customFormat="1" ht="16.149999999999999" customHeight="1">
      <c r="A46" s="49">
        <v>36</v>
      </c>
      <c r="B46" s="545" t="s">
        <v>925</v>
      </c>
      <c r="C46" s="524">
        <v>0</v>
      </c>
      <c r="D46" s="524">
        <v>0</v>
      </c>
      <c r="E46" s="524">
        <v>0</v>
      </c>
      <c r="F46" s="524">
        <v>0</v>
      </c>
      <c r="G46" s="524">
        <v>0</v>
      </c>
      <c r="H46" s="524">
        <v>0</v>
      </c>
      <c r="I46" s="524">
        <v>0</v>
      </c>
      <c r="J46" s="524">
        <v>0</v>
      </c>
      <c r="K46" s="524">
        <v>0</v>
      </c>
      <c r="L46" s="524">
        <v>0</v>
      </c>
      <c r="M46" s="524">
        <v>0</v>
      </c>
      <c r="N46" s="524">
        <v>0</v>
      </c>
      <c r="O46" s="524">
        <v>0</v>
      </c>
      <c r="P46" s="524">
        <v>0</v>
      </c>
      <c r="Q46" s="524">
        <v>0</v>
      </c>
      <c r="R46" s="524">
        <v>0</v>
      </c>
      <c r="S46" s="524">
        <v>0</v>
      </c>
    </row>
    <row r="47" spans="1:19" s="75" customFormat="1" ht="16.149999999999999" customHeight="1">
      <c r="A47" s="49">
        <v>37</v>
      </c>
      <c r="B47" s="545" t="s">
        <v>926</v>
      </c>
      <c r="C47" s="524">
        <v>0</v>
      </c>
      <c r="D47" s="524">
        <v>0</v>
      </c>
      <c r="E47" s="524">
        <v>0</v>
      </c>
      <c r="F47" s="524">
        <v>0</v>
      </c>
      <c r="G47" s="524">
        <v>0</v>
      </c>
      <c r="H47" s="524">
        <v>0</v>
      </c>
      <c r="I47" s="524">
        <v>0</v>
      </c>
      <c r="J47" s="524">
        <v>0</v>
      </c>
      <c r="K47" s="524">
        <v>0</v>
      </c>
      <c r="L47" s="524">
        <v>0</v>
      </c>
      <c r="M47" s="524">
        <v>0</v>
      </c>
      <c r="N47" s="524">
        <v>0</v>
      </c>
      <c r="O47" s="524">
        <v>0</v>
      </c>
      <c r="P47" s="524">
        <v>0</v>
      </c>
      <c r="Q47" s="524">
        <v>0</v>
      </c>
      <c r="R47" s="524">
        <v>0</v>
      </c>
      <c r="S47" s="524">
        <v>0</v>
      </c>
    </row>
    <row r="48" spans="1:19" s="75" customFormat="1" ht="16.149999999999999" customHeight="1">
      <c r="A48" s="49">
        <v>38</v>
      </c>
      <c r="B48" s="545" t="s">
        <v>927</v>
      </c>
      <c r="C48" s="524">
        <v>0</v>
      </c>
      <c r="D48" s="524">
        <v>0</v>
      </c>
      <c r="E48" s="524">
        <v>0</v>
      </c>
      <c r="F48" s="524">
        <v>0</v>
      </c>
      <c r="G48" s="524">
        <v>0</v>
      </c>
      <c r="H48" s="524">
        <v>0</v>
      </c>
      <c r="I48" s="524">
        <v>0</v>
      </c>
      <c r="J48" s="524">
        <v>0</v>
      </c>
      <c r="K48" s="524">
        <v>0</v>
      </c>
      <c r="L48" s="524">
        <v>0</v>
      </c>
      <c r="M48" s="524">
        <v>0</v>
      </c>
      <c r="N48" s="524">
        <v>0</v>
      </c>
      <c r="O48" s="524">
        <v>0</v>
      </c>
      <c r="P48" s="524">
        <v>0</v>
      </c>
      <c r="Q48" s="524">
        <v>0</v>
      </c>
      <c r="R48" s="524">
        <v>0</v>
      </c>
      <c r="S48" s="524">
        <v>0</v>
      </c>
    </row>
    <row r="49" spans="1:19">
      <c r="A49" s="261" t="s">
        <v>14</v>
      </c>
      <c r="B49" s="546"/>
      <c r="C49" s="524">
        <v>0</v>
      </c>
      <c r="D49" s="524">
        <v>0</v>
      </c>
      <c r="E49" s="524">
        <v>0</v>
      </c>
      <c r="F49" s="524">
        <v>0</v>
      </c>
      <c r="G49" s="524">
        <v>0</v>
      </c>
      <c r="H49" s="524">
        <v>0</v>
      </c>
      <c r="I49" s="524">
        <v>0</v>
      </c>
      <c r="J49" s="524">
        <v>0</v>
      </c>
      <c r="K49" s="524">
        <v>0</v>
      </c>
      <c r="L49" s="524">
        <v>0</v>
      </c>
      <c r="M49" s="524">
        <v>0</v>
      </c>
      <c r="N49" s="524">
        <v>0</v>
      </c>
      <c r="O49" s="524">
        <v>0</v>
      </c>
      <c r="P49" s="524">
        <v>0</v>
      </c>
      <c r="Q49" s="524">
        <v>0</v>
      </c>
      <c r="R49" s="524">
        <v>0</v>
      </c>
      <c r="S49" s="524">
        <v>0</v>
      </c>
    </row>
    <row r="50" spans="1:19">
      <c r="A50" s="263" t="s">
        <v>478</v>
      </c>
      <c r="B50" s="77"/>
      <c r="C50" s="77"/>
      <c r="D50" s="77"/>
      <c r="E50" s="77"/>
      <c r="F50" s="77"/>
      <c r="G50" s="77"/>
      <c r="H50" s="77"/>
      <c r="I50" s="77"/>
      <c r="J50" s="77"/>
      <c r="K50" s="77"/>
      <c r="L50" s="77"/>
      <c r="M50" s="77"/>
      <c r="N50" s="77"/>
      <c r="O50" s="77"/>
      <c r="P50" s="77"/>
      <c r="Q50" s="77"/>
      <c r="R50" s="77"/>
      <c r="S50" s="77"/>
    </row>
    <row r="54" spans="1:19">
      <c r="P54" s="719" t="s">
        <v>885</v>
      </c>
      <c r="Q54" s="719"/>
      <c r="R54" s="719"/>
    </row>
    <row r="55" spans="1:19">
      <c r="P55" s="719"/>
      <c r="Q55" s="719"/>
      <c r="R55" s="719"/>
    </row>
    <row r="56" spans="1:19">
      <c r="P56" s="719"/>
      <c r="Q56" s="719"/>
      <c r="R56" s="719"/>
    </row>
    <row r="57" spans="1:19">
      <c r="P57" s="719"/>
      <c r="Q57" s="719"/>
      <c r="R57" s="719"/>
    </row>
    <row r="58" spans="1:19">
      <c r="P58" s="719"/>
      <c r="Q58" s="719"/>
      <c r="R58" s="719"/>
    </row>
  </sheetData>
  <mergeCells count="11">
    <mergeCell ref="P54:R58"/>
    <mergeCell ref="A8:A9"/>
    <mergeCell ref="B8:B9"/>
    <mergeCell ref="C8:F8"/>
    <mergeCell ref="G8:J8"/>
    <mergeCell ref="K8:N8"/>
    <mergeCell ref="Q1:R1"/>
    <mergeCell ref="B4:T4"/>
    <mergeCell ref="G2:M2"/>
    <mergeCell ref="S8:S9"/>
    <mergeCell ref="O8:R8"/>
  </mergeCells>
  <phoneticPr fontId="0" type="noConversion"/>
  <printOptions horizontalCentered="1"/>
  <pageMargins left="0.70866141732283472" right="0.70866141732283472" top="0.23622047244094491" bottom="0" header="0.31496062992125984" footer="0.31496062992125984"/>
  <pageSetup paperSize="9" scale="60" orientation="landscape" r:id="rId1"/>
</worksheet>
</file>

<file path=xl/worksheets/sheet66.xml><?xml version="1.0" encoding="utf-8"?>
<worksheet xmlns="http://schemas.openxmlformats.org/spreadsheetml/2006/main" xmlns:r="http://schemas.openxmlformats.org/officeDocument/2006/relationships">
  <sheetPr codeName="Sheet65">
    <pageSetUpPr fitToPage="1"/>
  </sheetPr>
  <dimension ref="A1:I57"/>
  <sheetViews>
    <sheetView topLeftCell="A27" zoomScale="80" zoomScaleNormal="80" zoomScaleSheetLayoutView="100" workbookViewId="0">
      <selection activeCell="N56" sqref="N56"/>
    </sheetView>
  </sheetViews>
  <sheetFormatPr defaultColWidth="9.140625" defaultRowHeight="15"/>
  <cols>
    <col min="1" max="1" width="9.140625" style="70"/>
    <col min="2" max="2" width="25.140625" style="70" customWidth="1"/>
    <col min="3" max="3" width="17.5703125" style="70" customWidth="1"/>
    <col min="4" max="4" width="19.7109375" style="70" customWidth="1"/>
    <col min="5" max="5" width="18.140625" style="70" customWidth="1"/>
    <col min="6" max="6" width="15.42578125" style="70" customWidth="1"/>
    <col min="7" max="7" width="15.7109375" style="70" customWidth="1"/>
    <col min="8" max="8" width="12.28515625" style="70" customWidth="1"/>
    <col min="9" max="16384" width="9.140625" style="70"/>
  </cols>
  <sheetData>
    <row r="1" spans="1:9" s="15" customFormat="1">
      <c r="C1" s="42"/>
      <c r="D1" s="42"/>
      <c r="E1" s="42"/>
      <c r="F1" s="824" t="s">
        <v>689</v>
      </c>
      <c r="G1" s="824"/>
    </row>
    <row r="2" spans="1:9" s="15" customFormat="1" ht="30.75" customHeight="1">
      <c r="B2" s="705" t="s">
        <v>734</v>
      </c>
      <c r="C2" s="705"/>
      <c r="D2" s="705"/>
      <c r="E2" s="705"/>
      <c r="F2" s="705"/>
      <c r="G2" s="41"/>
      <c r="H2" s="41"/>
      <c r="I2" s="41"/>
    </row>
    <row r="3" spans="1:9" s="15" customFormat="1" ht="20.25">
      <c r="G3" s="117"/>
    </row>
    <row r="4" spans="1:9" ht="18">
      <c r="B4" s="1007" t="s">
        <v>692</v>
      </c>
      <c r="C4" s="1007"/>
      <c r="D4" s="1007"/>
      <c r="E4" s="1007"/>
      <c r="F4" s="1007"/>
      <c r="G4" s="1007"/>
      <c r="H4" s="1007"/>
    </row>
    <row r="5" spans="1:9" ht="15.75">
      <c r="C5" s="71"/>
      <c r="D5" s="72"/>
      <c r="E5" s="71"/>
      <c r="F5" s="71"/>
      <c r="G5" s="71"/>
      <c r="H5" s="71"/>
    </row>
    <row r="6" spans="1:9">
      <c r="A6" s="79" t="s">
        <v>936</v>
      </c>
    </row>
    <row r="7" spans="1:9">
      <c r="B7" s="286"/>
    </row>
    <row r="8" spans="1:9" s="75" customFormat="1" ht="30.75" customHeight="1">
      <c r="A8" s="1021" t="s">
        <v>2</v>
      </c>
      <c r="B8" s="1020" t="s">
        <v>3</v>
      </c>
      <c r="C8" s="1020" t="s">
        <v>835</v>
      </c>
      <c r="D8" s="1022" t="s">
        <v>836</v>
      </c>
      <c r="E8" s="1020" t="s">
        <v>688</v>
      </c>
      <c r="F8" s="1020"/>
      <c r="G8" s="1020"/>
    </row>
    <row r="9" spans="1:9" s="75" customFormat="1" ht="48.75" customHeight="1">
      <c r="A9" s="1021"/>
      <c r="B9" s="1020"/>
      <c r="C9" s="1020"/>
      <c r="D9" s="1023"/>
      <c r="E9" s="287" t="s">
        <v>693</v>
      </c>
      <c r="F9" s="287" t="s">
        <v>687</v>
      </c>
      <c r="G9" s="287" t="s">
        <v>14</v>
      </c>
    </row>
    <row r="10" spans="1:9" s="75" customFormat="1" ht="16.149999999999999" customHeight="1">
      <c r="A10" s="547">
        <v>1</v>
      </c>
      <c r="B10" s="548">
        <v>2</v>
      </c>
      <c r="C10" s="548">
        <v>3</v>
      </c>
      <c r="D10" s="548">
        <v>4</v>
      </c>
      <c r="E10" s="549">
        <v>5</v>
      </c>
      <c r="F10" s="549">
        <v>6</v>
      </c>
      <c r="G10" s="549">
        <v>7</v>
      </c>
    </row>
    <row r="11" spans="1:9" s="75" customFormat="1" ht="16.149999999999999" customHeight="1">
      <c r="A11" s="547">
        <v>1</v>
      </c>
      <c r="B11" s="550" t="s">
        <v>890</v>
      </c>
      <c r="C11" s="551">
        <v>2308</v>
      </c>
      <c r="D11" s="551">
        <v>2308</v>
      </c>
      <c r="E11" s="552">
        <v>0</v>
      </c>
      <c r="F11" s="552">
        <v>0</v>
      </c>
      <c r="G11" s="552">
        <v>0</v>
      </c>
    </row>
    <row r="12" spans="1:9" s="75" customFormat="1" ht="16.149999999999999" customHeight="1">
      <c r="A12" s="547">
        <v>2</v>
      </c>
      <c r="B12" s="550" t="s">
        <v>891</v>
      </c>
      <c r="C12" s="551">
        <v>1319</v>
      </c>
      <c r="D12" s="551">
        <v>1319</v>
      </c>
      <c r="E12" s="552">
        <v>0</v>
      </c>
      <c r="F12" s="552">
        <v>0</v>
      </c>
      <c r="G12" s="552">
        <v>0</v>
      </c>
    </row>
    <row r="13" spans="1:9" s="75" customFormat="1" ht="16.149999999999999" customHeight="1">
      <c r="A13" s="547">
        <v>3</v>
      </c>
      <c r="B13" s="550" t="s">
        <v>892</v>
      </c>
      <c r="C13" s="551">
        <v>1033</v>
      </c>
      <c r="D13" s="551">
        <v>1033</v>
      </c>
      <c r="E13" s="552">
        <v>0</v>
      </c>
      <c r="F13" s="552">
        <v>0</v>
      </c>
      <c r="G13" s="552">
        <v>0</v>
      </c>
    </row>
    <row r="14" spans="1:9" s="75" customFormat="1" ht="16.149999999999999" customHeight="1">
      <c r="A14" s="547">
        <v>4</v>
      </c>
      <c r="B14" s="550" t="s">
        <v>893</v>
      </c>
      <c r="C14" s="551">
        <v>583</v>
      </c>
      <c r="D14" s="551">
        <v>583</v>
      </c>
      <c r="E14" s="552">
        <v>0</v>
      </c>
      <c r="F14" s="552">
        <v>0</v>
      </c>
      <c r="G14" s="552">
        <v>0</v>
      </c>
    </row>
    <row r="15" spans="1:9" s="75" customFormat="1" ht="16.149999999999999" customHeight="1">
      <c r="A15" s="547">
        <v>5</v>
      </c>
      <c r="B15" s="550" t="s">
        <v>894</v>
      </c>
      <c r="C15" s="551">
        <v>1108</v>
      </c>
      <c r="D15" s="551">
        <v>1108</v>
      </c>
      <c r="E15" s="552">
        <v>0</v>
      </c>
      <c r="F15" s="552">
        <v>0</v>
      </c>
      <c r="G15" s="552">
        <v>0</v>
      </c>
    </row>
    <row r="16" spans="1:9" s="75" customFormat="1" ht="16.149999999999999" customHeight="1">
      <c r="A16" s="547">
        <v>6</v>
      </c>
      <c r="B16" s="550" t="s">
        <v>895</v>
      </c>
      <c r="C16" s="551">
        <v>619</v>
      </c>
      <c r="D16" s="551">
        <v>619</v>
      </c>
      <c r="E16" s="552">
        <v>0</v>
      </c>
      <c r="F16" s="552">
        <v>0</v>
      </c>
      <c r="G16" s="552">
        <v>0</v>
      </c>
    </row>
    <row r="17" spans="1:7" s="75" customFormat="1" ht="16.149999999999999" customHeight="1">
      <c r="A17" s="547">
        <v>7</v>
      </c>
      <c r="B17" s="550" t="s">
        <v>896</v>
      </c>
      <c r="C17" s="551">
        <v>1893</v>
      </c>
      <c r="D17" s="551">
        <v>1893</v>
      </c>
      <c r="E17" s="552">
        <v>0</v>
      </c>
      <c r="F17" s="552">
        <v>0</v>
      </c>
      <c r="G17" s="552">
        <v>0</v>
      </c>
    </row>
    <row r="18" spans="1:7" s="75" customFormat="1" ht="16.149999999999999" customHeight="1">
      <c r="A18" s="547">
        <v>8</v>
      </c>
      <c r="B18" s="550" t="s">
        <v>897</v>
      </c>
      <c r="C18" s="551">
        <v>643</v>
      </c>
      <c r="D18" s="551">
        <v>643</v>
      </c>
      <c r="E18" s="552">
        <v>0</v>
      </c>
      <c r="F18" s="552">
        <v>0</v>
      </c>
      <c r="G18" s="552">
        <v>0</v>
      </c>
    </row>
    <row r="19" spans="1:7" s="75" customFormat="1" ht="16.149999999999999" customHeight="1">
      <c r="A19" s="547">
        <v>9</v>
      </c>
      <c r="B19" s="550" t="s">
        <v>898</v>
      </c>
      <c r="C19" s="551">
        <v>34</v>
      </c>
      <c r="D19" s="551">
        <v>34</v>
      </c>
      <c r="E19" s="552">
        <v>0</v>
      </c>
      <c r="F19" s="552">
        <v>0</v>
      </c>
      <c r="G19" s="552">
        <v>0</v>
      </c>
    </row>
    <row r="20" spans="1:7" s="75" customFormat="1" ht="16.149999999999999" customHeight="1">
      <c r="A20" s="547">
        <v>10</v>
      </c>
      <c r="B20" s="550" t="s">
        <v>899</v>
      </c>
      <c r="C20" s="551">
        <v>838</v>
      </c>
      <c r="D20" s="551">
        <v>838</v>
      </c>
      <c r="E20" s="552">
        <v>0</v>
      </c>
      <c r="F20" s="552">
        <v>0</v>
      </c>
      <c r="G20" s="552">
        <v>0</v>
      </c>
    </row>
    <row r="21" spans="1:7" s="75" customFormat="1" ht="16.149999999999999" customHeight="1">
      <c r="A21" s="547">
        <v>11</v>
      </c>
      <c r="B21" s="550" t="s">
        <v>900</v>
      </c>
      <c r="C21" s="551">
        <v>1122</v>
      </c>
      <c r="D21" s="551">
        <v>1122</v>
      </c>
      <c r="E21" s="552">
        <v>0</v>
      </c>
      <c r="F21" s="552">
        <v>0</v>
      </c>
      <c r="G21" s="552">
        <v>0</v>
      </c>
    </row>
    <row r="22" spans="1:7" s="75" customFormat="1" ht="16.149999999999999" customHeight="1">
      <c r="A22" s="547">
        <v>12</v>
      </c>
      <c r="B22" s="550" t="s">
        <v>901</v>
      </c>
      <c r="C22" s="551">
        <v>1382</v>
      </c>
      <c r="D22" s="551">
        <v>1382</v>
      </c>
      <c r="E22" s="552">
        <v>0</v>
      </c>
      <c r="F22" s="552">
        <v>0</v>
      </c>
      <c r="G22" s="552">
        <v>0</v>
      </c>
    </row>
    <row r="23" spans="1:7" s="75" customFormat="1" ht="16.149999999999999" customHeight="1">
      <c r="A23" s="547">
        <v>13</v>
      </c>
      <c r="B23" s="550" t="s">
        <v>902</v>
      </c>
      <c r="C23" s="551">
        <v>1091</v>
      </c>
      <c r="D23" s="551">
        <v>1091</v>
      </c>
      <c r="E23" s="552">
        <v>0</v>
      </c>
      <c r="F23" s="552">
        <v>0</v>
      </c>
      <c r="G23" s="552">
        <v>0</v>
      </c>
    </row>
    <row r="24" spans="1:7" s="75" customFormat="1" ht="16.149999999999999" customHeight="1">
      <c r="A24" s="547">
        <v>14</v>
      </c>
      <c r="B24" s="550" t="s">
        <v>903</v>
      </c>
      <c r="C24" s="551">
        <v>759</v>
      </c>
      <c r="D24" s="551">
        <v>759</v>
      </c>
      <c r="E24" s="552">
        <v>0</v>
      </c>
      <c r="F24" s="552">
        <v>0</v>
      </c>
      <c r="G24" s="552">
        <v>0</v>
      </c>
    </row>
    <row r="25" spans="1:7" s="75" customFormat="1" ht="16.149999999999999" customHeight="1">
      <c r="A25" s="547">
        <v>15</v>
      </c>
      <c r="B25" s="550" t="s">
        <v>904</v>
      </c>
      <c r="C25" s="551">
        <v>1817</v>
      </c>
      <c r="D25" s="551">
        <v>1817</v>
      </c>
      <c r="E25" s="552">
        <v>0</v>
      </c>
      <c r="F25" s="552">
        <v>0</v>
      </c>
      <c r="G25" s="552">
        <v>0</v>
      </c>
    </row>
    <row r="26" spans="1:7" s="75" customFormat="1" ht="16.149999999999999" customHeight="1">
      <c r="A26" s="547">
        <v>16</v>
      </c>
      <c r="B26" s="550" t="s">
        <v>905</v>
      </c>
      <c r="C26" s="551">
        <v>1020</v>
      </c>
      <c r="D26" s="551">
        <v>1020</v>
      </c>
      <c r="E26" s="552">
        <v>0</v>
      </c>
      <c r="F26" s="552">
        <v>0</v>
      </c>
      <c r="G26" s="552">
        <v>0</v>
      </c>
    </row>
    <row r="27" spans="1:7" s="75" customFormat="1" ht="16.149999999999999" customHeight="1">
      <c r="A27" s="547">
        <v>17</v>
      </c>
      <c r="B27" s="550" t="s">
        <v>906</v>
      </c>
      <c r="C27" s="551">
        <v>180</v>
      </c>
      <c r="D27" s="551">
        <v>180</v>
      </c>
      <c r="E27" s="552">
        <v>0</v>
      </c>
      <c r="F27" s="552">
        <v>0</v>
      </c>
      <c r="G27" s="552">
        <v>0</v>
      </c>
    </row>
    <row r="28" spans="1:7" s="75" customFormat="1" ht="16.149999999999999" customHeight="1">
      <c r="A28" s="547">
        <v>18</v>
      </c>
      <c r="B28" s="550" t="s">
        <v>907</v>
      </c>
      <c r="C28" s="551">
        <v>1048</v>
      </c>
      <c r="D28" s="551">
        <v>1048</v>
      </c>
      <c r="E28" s="552">
        <v>0</v>
      </c>
      <c r="F28" s="552">
        <v>0</v>
      </c>
      <c r="G28" s="552">
        <v>0</v>
      </c>
    </row>
    <row r="29" spans="1:7" s="75" customFormat="1" ht="16.149999999999999" customHeight="1">
      <c r="A29" s="547">
        <v>19</v>
      </c>
      <c r="B29" s="550" t="s">
        <v>908</v>
      </c>
      <c r="C29" s="551">
        <v>1494</v>
      </c>
      <c r="D29" s="551">
        <v>1494</v>
      </c>
      <c r="E29" s="552">
        <v>0</v>
      </c>
      <c r="F29" s="552">
        <v>0</v>
      </c>
      <c r="G29" s="552">
        <v>0</v>
      </c>
    </row>
    <row r="30" spans="1:7" s="75" customFormat="1" ht="16.149999999999999" customHeight="1">
      <c r="A30" s="547">
        <v>20</v>
      </c>
      <c r="B30" s="550" t="s">
        <v>909</v>
      </c>
      <c r="C30" s="551">
        <v>1246</v>
      </c>
      <c r="D30" s="551">
        <v>1246</v>
      </c>
      <c r="E30" s="552">
        <v>0</v>
      </c>
      <c r="F30" s="552">
        <v>0</v>
      </c>
      <c r="G30" s="552">
        <v>0</v>
      </c>
    </row>
    <row r="31" spans="1:7" s="75" customFormat="1" ht="16.149999999999999" customHeight="1">
      <c r="A31" s="547">
        <v>21</v>
      </c>
      <c r="B31" s="550" t="s">
        <v>910</v>
      </c>
      <c r="C31" s="551">
        <v>1189</v>
      </c>
      <c r="D31" s="551">
        <v>1189</v>
      </c>
      <c r="E31" s="552">
        <v>0</v>
      </c>
      <c r="F31" s="552">
        <v>0</v>
      </c>
      <c r="G31" s="552">
        <v>0</v>
      </c>
    </row>
    <row r="32" spans="1:7" s="75" customFormat="1" ht="16.149999999999999" customHeight="1">
      <c r="A32" s="547">
        <v>22</v>
      </c>
      <c r="B32" s="550" t="s">
        <v>911</v>
      </c>
      <c r="C32" s="551">
        <v>1642</v>
      </c>
      <c r="D32" s="551">
        <v>1642</v>
      </c>
      <c r="E32" s="552">
        <v>0</v>
      </c>
      <c r="F32" s="552">
        <v>0</v>
      </c>
      <c r="G32" s="552">
        <v>0</v>
      </c>
    </row>
    <row r="33" spans="1:7" s="75" customFormat="1" ht="16.149999999999999" customHeight="1">
      <c r="A33" s="547">
        <v>23</v>
      </c>
      <c r="B33" s="550" t="s">
        <v>912</v>
      </c>
      <c r="C33" s="551">
        <v>1103</v>
      </c>
      <c r="D33" s="551">
        <v>1103</v>
      </c>
      <c r="E33" s="552">
        <v>0</v>
      </c>
      <c r="F33" s="552">
        <v>0</v>
      </c>
      <c r="G33" s="552">
        <v>0</v>
      </c>
    </row>
    <row r="34" spans="1:7" s="75" customFormat="1" ht="16.149999999999999" customHeight="1">
      <c r="A34" s="547">
        <v>24</v>
      </c>
      <c r="B34" s="550" t="s">
        <v>913</v>
      </c>
      <c r="C34" s="551">
        <v>873</v>
      </c>
      <c r="D34" s="551">
        <v>873</v>
      </c>
      <c r="E34" s="552">
        <v>0</v>
      </c>
      <c r="F34" s="552">
        <v>0</v>
      </c>
      <c r="G34" s="552">
        <v>0</v>
      </c>
    </row>
    <row r="35" spans="1:7" s="75" customFormat="1" ht="16.149999999999999" customHeight="1">
      <c r="A35" s="547">
        <v>25</v>
      </c>
      <c r="B35" s="550" t="s">
        <v>914</v>
      </c>
      <c r="C35" s="551">
        <v>465</v>
      </c>
      <c r="D35" s="551">
        <v>465</v>
      </c>
      <c r="E35" s="552">
        <v>0</v>
      </c>
      <c r="F35" s="552">
        <v>0</v>
      </c>
      <c r="G35" s="552">
        <v>0</v>
      </c>
    </row>
    <row r="36" spans="1:7" s="75" customFormat="1" ht="16.149999999999999" customHeight="1">
      <c r="A36" s="547">
        <v>26</v>
      </c>
      <c r="B36" s="550" t="s">
        <v>915</v>
      </c>
      <c r="C36" s="551">
        <v>793</v>
      </c>
      <c r="D36" s="551">
        <v>793</v>
      </c>
      <c r="E36" s="552">
        <v>0</v>
      </c>
      <c r="F36" s="552">
        <v>0</v>
      </c>
      <c r="G36" s="552">
        <v>0</v>
      </c>
    </row>
    <row r="37" spans="1:7" s="75" customFormat="1" ht="16.149999999999999" customHeight="1">
      <c r="A37" s="547">
        <v>27</v>
      </c>
      <c r="B37" s="550" t="s">
        <v>916</v>
      </c>
      <c r="C37" s="551">
        <v>848</v>
      </c>
      <c r="D37" s="551">
        <v>848</v>
      </c>
      <c r="E37" s="552">
        <v>0</v>
      </c>
      <c r="F37" s="552">
        <v>0</v>
      </c>
      <c r="G37" s="552">
        <v>0</v>
      </c>
    </row>
    <row r="38" spans="1:7" s="75" customFormat="1" ht="16.149999999999999" customHeight="1">
      <c r="A38" s="547">
        <v>28</v>
      </c>
      <c r="B38" s="550" t="s">
        <v>917</v>
      </c>
      <c r="C38" s="551">
        <v>993</v>
      </c>
      <c r="D38" s="551">
        <v>993</v>
      </c>
      <c r="E38" s="552">
        <v>0</v>
      </c>
      <c r="F38" s="552">
        <v>0</v>
      </c>
      <c r="G38" s="552">
        <v>0</v>
      </c>
    </row>
    <row r="39" spans="1:7" s="75" customFormat="1" ht="16.149999999999999" customHeight="1">
      <c r="A39" s="553">
        <v>29</v>
      </c>
      <c r="B39" s="554" t="s">
        <v>918</v>
      </c>
      <c r="C39" s="551">
        <v>934</v>
      </c>
      <c r="D39" s="551">
        <v>934</v>
      </c>
      <c r="E39" s="552">
        <v>0</v>
      </c>
      <c r="F39" s="552">
        <v>0</v>
      </c>
      <c r="G39" s="552">
        <v>0</v>
      </c>
    </row>
    <row r="40" spans="1:7" s="75" customFormat="1" ht="16.149999999999999" customHeight="1">
      <c r="A40" s="553">
        <v>30</v>
      </c>
      <c r="B40" s="554" t="s">
        <v>919</v>
      </c>
      <c r="C40" s="551">
        <v>572</v>
      </c>
      <c r="D40" s="551">
        <v>572</v>
      </c>
      <c r="E40" s="552">
        <v>0</v>
      </c>
      <c r="F40" s="552">
        <v>0</v>
      </c>
      <c r="G40" s="552">
        <v>0</v>
      </c>
    </row>
    <row r="41" spans="1:7" s="75" customFormat="1" ht="16.149999999999999" customHeight="1">
      <c r="A41" s="553">
        <v>31</v>
      </c>
      <c r="B41" s="554" t="s">
        <v>920</v>
      </c>
      <c r="C41" s="551">
        <v>278</v>
      </c>
      <c r="D41" s="551">
        <v>278</v>
      </c>
      <c r="E41" s="552">
        <v>0</v>
      </c>
      <c r="F41" s="552">
        <v>0</v>
      </c>
      <c r="G41" s="552">
        <v>0</v>
      </c>
    </row>
    <row r="42" spans="1:7" s="75" customFormat="1" ht="16.149999999999999" customHeight="1">
      <c r="A42" s="553">
        <v>32</v>
      </c>
      <c r="B42" s="554" t="s">
        <v>921</v>
      </c>
      <c r="C42" s="551">
        <v>330</v>
      </c>
      <c r="D42" s="551">
        <v>330</v>
      </c>
      <c r="E42" s="552">
        <v>0</v>
      </c>
      <c r="F42" s="552">
        <v>0</v>
      </c>
      <c r="G42" s="552">
        <v>0</v>
      </c>
    </row>
    <row r="43" spans="1:7" s="75" customFormat="1" ht="16.149999999999999" customHeight="1">
      <c r="A43" s="553">
        <v>33</v>
      </c>
      <c r="B43" s="554" t="s">
        <v>922</v>
      </c>
      <c r="C43" s="551">
        <v>656</v>
      </c>
      <c r="D43" s="551">
        <v>656</v>
      </c>
      <c r="E43" s="552">
        <v>0</v>
      </c>
      <c r="F43" s="552">
        <v>0</v>
      </c>
      <c r="G43" s="552">
        <v>0</v>
      </c>
    </row>
    <row r="44" spans="1:7" s="75" customFormat="1" ht="16.149999999999999" customHeight="1">
      <c r="A44" s="553">
        <v>34</v>
      </c>
      <c r="B44" s="554" t="s">
        <v>923</v>
      </c>
      <c r="C44" s="551">
        <v>522</v>
      </c>
      <c r="D44" s="551">
        <v>522</v>
      </c>
      <c r="E44" s="552">
        <v>0</v>
      </c>
      <c r="F44" s="552">
        <v>0</v>
      </c>
      <c r="G44" s="552">
        <v>0</v>
      </c>
    </row>
    <row r="45" spans="1:7" s="75" customFormat="1" ht="16.149999999999999" customHeight="1">
      <c r="A45" s="553">
        <v>35</v>
      </c>
      <c r="B45" s="554" t="s">
        <v>924</v>
      </c>
      <c r="C45" s="551">
        <v>727</v>
      </c>
      <c r="D45" s="551">
        <v>727</v>
      </c>
      <c r="E45" s="552">
        <v>0</v>
      </c>
      <c r="F45" s="552">
        <v>0</v>
      </c>
      <c r="G45" s="552">
        <v>0</v>
      </c>
    </row>
    <row r="46" spans="1:7" s="75" customFormat="1" ht="16.149999999999999" customHeight="1">
      <c r="A46" s="553">
        <v>36</v>
      </c>
      <c r="B46" s="554" t="s">
        <v>925</v>
      </c>
      <c r="C46" s="551">
        <v>574</v>
      </c>
      <c r="D46" s="551">
        <v>574</v>
      </c>
      <c r="E46" s="552">
        <v>0</v>
      </c>
      <c r="F46" s="552">
        <v>0</v>
      </c>
      <c r="G46" s="552">
        <v>0</v>
      </c>
    </row>
    <row r="47" spans="1:7" s="75" customFormat="1" ht="16.149999999999999" customHeight="1">
      <c r="A47" s="553">
        <v>37</v>
      </c>
      <c r="B47" s="554" t="s">
        <v>926</v>
      </c>
      <c r="C47" s="551">
        <v>562</v>
      </c>
      <c r="D47" s="551">
        <v>562</v>
      </c>
      <c r="E47" s="552">
        <v>0</v>
      </c>
      <c r="F47" s="552">
        <v>0</v>
      </c>
      <c r="G47" s="552">
        <v>0</v>
      </c>
    </row>
    <row r="48" spans="1:7" s="75" customFormat="1" ht="16.149999999999999" customHeight="1">
      <c r="A48" s="553">
        <v>38</v>
      </c>
      <c r="B48" s="554" t="s">
        <v>927</v>
      </c>
      <c r="C48" s="551">
        <v>668</v>
      </c>
      <c r="D48" s="551">
        <v>668</v>
      </c>
      <c r="E48" s="552">
        <v>0</v>
      </c>
      <c r="F48" s="552">
        <v>0</v>
      </c>
      <c r="G48" s="552">
        <v>0</v>
      </c>
    </row>
    <row r="49" spans="1:7" ht="15.75">
      <c r="A49" s="555" t="s">
        <v>14</v>
      </c>
      <c r="B49" s="555"/>
      <c r="C49" s="551">
        <f>SUM(C11:C48)</f>
        <v>35266</v>
      </c>
      <c r="D49" s="551">
        <f>SUM(D11:D48)</f>
        <v>35266</v>
      </c>
      <c r="E49" s="552">
        <v>0</v>
      </c>
      <c r="F49" s="552">
        <v>0</v>
      </c>
      <c r="G49" s="552">
        <v>0</v>
      </c>
    </row>
    <row r="50" spans="1:7">
      <c r="A50" s="263"/>
      <c r="B50" s="77"/>
      <c r="C50" s="77"/>
      <c r="D50" s="77"/>
      <c r="E50" s="77"/>
      <c r="F50" s="77"/>
      <c r="G50" s="77"/>
    </row>
    <row r="51" spans="1:7">
      <c r="A51" s="263"/>
      <c r="B51" s="77"/>
      <c r="C51" s="77"/>
      <c r="D51" s="77"/>
      <c r="E51" s="77"/>
      <c r="F51" s="77"/>
      <c r="G51" s="77"/>
    </row>
    <row r="52" spans="1:7" s="15" customFormat="1" ht="12.75" customHeight="1">
      <c r="A52" s="14"/>
      <c r="G52" s="14"/>
    </row>
    <row r="53" spans="1:7">
      <c r="E53" s="719" t="s">
        <v>885</v>
      </c>
      <c r="F53" s="719"/>
      <c r="G53" s="719"/>
    </row>
    <row r="54" spans="1:7">
      <c r="E54" s="719"/>
      <c r="F54" s="719"/>
      <c r="G54" s="719"/>
    </row>
    <row r="55" spans="1:7">
      <c r="E55" s="719"/>
      <c r="F55" s="719"/>
      <c r="G55" s="719"/>
    </row>
    <row r="56" spans="1:7">
      <c r="E56" s="719"/>
      <c r="F56" s="719"/>
      <c r="G56" s="719"/>
    </row>
    <row r="57" spans="1:7">
      <c r="E57" s="719"/>
      <c r="F57" s="719"/>
      <c r="G57" s="719"/>
    </row>
  </sheetData>
  <mergeCells count="9">
    <mergeCell ref="E53:G57"/>
    <mergeCell ref="B2:F2"/>
    <mergeCell ref="F1:G1"/>
    <mergeCell ref="E8:G8"/>
    <mergeCell ref="A8:A9"/>
    <mergeCell ref="B8:B9"/>
    <mergeCell ref="C8:C9"/>
    <mergeCell ref="D8:D9"/>
    <mergeCell ref="B4:H4"/>
  </mergeCells>
  <printOptions horizontalCentered="1"/>
  <pageMargins left="0.70866141732283472" right="0.70866141732283472" top="0.23622047244094491" bottom="0" header="0.31496062992125984" footer="0.31496062992125984"/>
  <pageSetup paperSize="9" scale="99" orientation="landscape" r:id="rId1"/>
</worksheet>
</file>

<file path=xl/worksheets/sheet67.xml><?xml version="1.0" encoding="utf-8"?>
<worksheet xmlns="http://schemas.openxmlformats.org/spreadsheetml/2006/main" xmlns:r="http://schemas.openxmlformats.org/officeDocument/2006/relationships">
  <sheetPr codeName="Sheet66">
    <pageSetUpPr fitToPage="1"/>
  </sheetPr>
  <dimension ref="A1:X59"/>
  <sheetViews>
    <sheetView zoomScale="85" zoomScaleNormal="85" zoomScaleSheetLayoutView="90" workbookViewId="0">
      <selection activeCell="Y22" sqref="Y22"/>
    </sheetView>
  </sheetViews>
  <sheetFormatPr defaultColWidth="9.140625" defaultRowHeight="15"/>
  <cols>
    <col min="1" max="1" width="7.140625" style="70" customWidth="1"/>
    <col min="2" max="2" width="16.7109375" style="70" customWidth="1"/>
    <col min="3" max="3" width="9.7109375" style="70" customWidth="1"/>
    <col min="4" max="4" width="8.140625" style="70" customWidth="1"/>
    <col min="5" max="5" width="7.42578125" style="70" customWidth="1"/>
    <col min="6" max="6" width="9.140625" style="70" customWidth="1"/>
    <col min="7" max="7" width="9.5703125" style="70" customWidth="1"/>
    <col min="8" max="8" width="8.140625" style="70" customWidth="1"/>
    <col min="9" max="9" width="6.85546875" style="70" customWidth="1"/>
    <col min="10" max="10" width="9.28515625" style="70" customWidth="1"/>
    <col min="11" max="11" width="10.5703125" style="70" customWidth="1"/>
    <col min="12" max="12" width="8.7109375" style="70" customWidth="1"/>
    <col min="13" max="13" width="7.42578125" style="70" customWidth="1"/>
    <col min="14" max="14" width="8.5703125" style="70" customWidth="1"/>
    <col min="15" max="15" width="8.7109375" style="70" customWidth="1"/>
    <col min="16" max="16" width="8.5703125" style="70" customWidth="1"/>
    <col min="17" max="17" width="7.85546875" style="70" customWidth="1"/>
    <col min="18" max="18" width="8.5703125" style="70" customWidth="1"/>
    <col min="19" max="20" width="10.5703125" style="70" customWidth="1"/>
    <col min="21" max="21" width="11.140625" style="70" customWidth="1"/>
    <col min="22" max="22" width="10.7109375" style="70" bestFit="1" customWidth="1"/>
    <col min="23" max="16384" width="9.140625" style="70"/>
  </cols>
  <sheetData>
    <row r="1" spans="1:24" s="15" customFormat="1" ht="15.75">
      <c r="C1" s="42"/>
      <c r="D1" s="42"/>
      <c r="E1" s="42"/>
      <c r="F1" s="42"/>
      <c r="G1" s="42"/>
      <c r="H1" s="42"/>
      <c r="I1" s="100" t="s">
        <v>0</v>
      </c>
      <c r="J1" s="100"/>
      <c r="S1" s="39"/>
      <c r="T1" s="39"/>
      <c r="U1" s="780" t="s">
        <v>529</v>
      </c>
      <c r="V1" s="780"/>
      <c r="W1" s="40"/>
      <c r="X1" s="40"/>
    </row>
    <row r="2" spans="1:24" s="15" customFormat="1" ht="20.25">
      <c r="E2" s="705" t="s">
        <v>734</v>
      </c>
      <c r="F2" s="705"/>
      <c r="G2" s="705"/>
      <c r="H2" s="705"/>
      <c r="I2" s="705"/>
      <c r="J2" s="705"/>
      <c r="K2" s="705"/>
      <c r="L2" s="705"/>
      <c r="M2" s="705"/>
      <c r="N2" s="705"/>
      <c r="O2" s="705"/>
      <c r="P2" s="705"/>
    </row>
    <row r="3" spans="1:24" s="15" customFormat="1" ht="20.25">
      <c r="H3" s="41"/>
      <c r="I3" s="41"/>
      <c r="J3" s="41"/>
      <c r="K3" s="41"/>
      <c r="L3" s="41"/>
      <c r="M3" s="41"/>
      <c r="N3" s="41"/>
      <c r="O3" s="41"/>
      <c r="P3" s="41"/>
    </row>
    <row r="4" spans="1:24" ht="15.75">
      <c r="C4" s="706" t="s">
        <v>749</v>
      </c>
      <c r="D4" s="706"/>
      <c r="E4" s="706"/>
      <c r="F4" s="706"/>
      <c r="G4" s="706"/>
      <c r="H4" s="706"/>
      <c r="I4" s="706"/>
      <c r="J4" s="706"/>
      <c r="K4" s="706"/>
      <c r="L4" s="706"/>
      <c r="M4" s="706"/>
      <c r="N4" s="706"/>
      <c r="O4" s="706"/>
      <c r="P4" s="706"/>
      <c r="Q4" s="706"/>
      <c r="R4" s="44"/>
      <c r="S4" s="105"/>
      <c r="T4" s="105"/>
      <c r="U4" s="105"/>
      <c r="V4" s="105"/>
      <c r="W4" s="100"/>
    </row>
    <row r="5" spans="1:24">
      <c r="C5" s="71"/>
      <c r="D5" s="71"/>
      <c r="E5" s="71"/>
      <c r="F5" s="71"/>
      <c r="G5" s="71"/>
      <c r="H5" s="71"/>
      <c r="M5" s="71"/>
      <c r="N5" s="71"/>
      <c r="O5" s="71"/>
      <c r="P5" s="71"/>
      <c r="Q5" s="71"/>
      <c r="R5" s="71"/>
      <c r="S5" s="71"/>
      <c r="T5" s="71"/>
      <c r="U5" s="71"/>
      <c r="V5" s="71"/>
      <c r="W5" s="71"/>
    </row>
    <row r="6" spans="1:24">
      <c r="A6" s="74" t="s">
        <v>933</v>
      </c>
      <c r="B6" s="79"/>
    </row>
    <row r="7" spans="1:24">
      <c r="B7" s="286"/>
    </row>
    <row r="8" spans="1:24" s="74" customFormat="1" ht="24.75" customHeight="1">
      <c r="A8" s="1026" t="s">
        <v>2</v>
      </c>
      <c r="B8" s="1027" t="s">
        <v>3</v>
      </c>
      <c r="C8" s="1028" t="s">
        <v>679</v>
      </c>
      <c r="D8" s="1029"/>
      <c r="E8" s="1029"/>
      <c r="F8" s="1029"/>
      <c r="G8" s="1028" t="s">
        <v>683</v>
      </c>
      <c r="H8" s="1029"/>
      <c r="I8" s="1029"/>
      <c r="J8" s="1029"/>
      <c r="K8" s="1028" t="s">
        <v>684</v>
      </c>
      <c r="L8" s="1029"/>
      <c r="M8" s="1029"/>
      <c r="N8" s="1029"/>
      <c r="O8" s="1028" t="s">
        <v>685</v>
      </c>
      <c r="P8" s="1029"/>
      <c r="Q8" s="1029"/>
      <c r="R8" s="1029"/>
      <c r="S8" s="1030" t="s">
        <v>14</v>
      </c>
      <c r="T8" s="1031"/>
      <c r="U8" s="1031"/>
      <c r="V8" s="1031"/>
    </row>
    <row r="9" spans="1:24" s="75" customFormat="1" ht="29.25" customHeight="1">
      <c r="A9" s="1026"/>
      <c r="B9" s="1027"/>
      <c r="C9" s="1032" t="s">
        <v>680</v>
      </c>
      <c r="D9" s="1028" t="s">
        <v>682</v>
      </c>
      <c r="E9" s="1029"/>
      <c r="F9" s="1034"/>
      <c r="G9" s="1032" t="s">
        <v>680</v>
      </c>
      <c r="H9" s="1028" t="s">
        <v>682</v>
      </c>
      <c r="I9" s="1029"/>
      <c r="J9" s="1034"/>
      <c r="K9" s="1032" t="s">
        <v>680</v>
      </c>
      <c r="L9" s="1028" t="s">
        <v>682</v>
      </c>
      <c r="M9" s="1029"/>
      <c r="N9" s="1034"/>
      <c r="O9" s="1032" t="s">
        <v>680</v>
      </c>
      <c r="P9" s="1028" t="s">
        <v>682</v>
      </c>
      <c r="Q9" s="1029"/>
      <c r="R9" s="1034"/>
      <c r="S9" s="1032" t="s">
        <v>680</v>
      </c>
      <c r="T9" s="1028" t="s">
        <v>682</v>
      </c>
      <c r="U9" s="1029"/>
      <c r="V9" s="1034"/>
    </row>
    <row r="10" spans="1:24" s="75" customFormat="1" ht="46.5" customHeight="1">
      <c r="A10" s="1026"/>
      <c r="B10" s="1027"/>
      <c r="C10" s="1033"/>
      <c r="D10" s="559" t="s">
        <v>681</v>
      </c>
      <c r="E10" s="559" t="s">
        <v>193</v>
      </c>
      <c r="F10" s="559" t="s">
        <v>14</v>
      </c>
      <c r="G10" s="1033"/>
      <c r="H10" s="559" t="s">
        <v>681</v>
      </c>
      <c r="I10" s="559" t="s">
        <v>193</v>
      </c>
      <c r="J10" s="559" t="s">
        <v>14</v>
      </c>
      <c r="K10" s="1033"/>
      <c r="L10" s="559" t="s">
        <v>681</v>
      </c>
      <c r="M10" s="559" t="s">
        <v>193</v>
      </c>
      <c r="N10" s="559" t="s">
        <v>14</v>
      </c>
      <c r="O10" s="1033"/>
      <c r="P10" s="559" t="s">
        <v>681</v>
      </c>
      <c r="Q10" s="559" t="s">
        <v>193</v>
      </c>
      <c r="R10" s="559" t="s">
        <v>14</v>
      </c>
      <c r="S10" s="1033"/>
      <c r="T10" s="559" t="s">
        <v>681</v>
      </c>
      <c r="U10" s="559" t="s">
        <v>193</v>
      </c>
      <c r="V10" s="559" t="s">
        <v>14</v>
      </c>
    </row>
    <row r="11" spans="1:24" s="607" customFormat="1" ht="16.149999999999999" customHeight="1">
      <c r="A11" s="605">
        <v>1</v>
      </c>
      <c r="B11" s="606">
        <v>2</v>
      </c>
      <c r="C11" s="606">
        <v>3</v>
      </c>
      <c r="D11" s="605">
        <v>4</v>
      </c>
      <c r="E11" s="606">
        <v>5</v>
      </c>
      <c r="F11" s="606">
        <v>6</v>
      </c>
      <c r="G11" s="605">
        <v>7</v>
      </c>
      <c r="H11" s="606">
        <v>8</v>
      </c>
      <c r="I11" s="606">
        <v>9</v>
      </c>
      <c r="J11" s="605">
        <v>10</v>
      </c>
      <c r="K11" s="606">
        <v>11</v>
      </c>
      <c r="L11" s="606">
        <v>12</v>
      </c>
      <c r="M11" s="605">
        <v>13</v>
      </c>
      <c r="N11" s="606">
        <v>14</v>
      </c>
      <c r="O11" s="606">
        <v>15</v>
      </c>
      <c r="P11" s="605">
        <v>16</v>
      </c>
      <c r="Q11" s="606">
        <v>17</v>
      </c>
      <c r="R11" s="606">
        <v>18</v>
      </c>
      <c r="S11" s="605">
        <v>19</v>
      </c>
      <c r="T11" s="606">
        <v>20</v>
      </c>
      <c r="U11" s="606">
        <v>21</v>
      </c>
      <c r="V11" s="605">
        <v>22</v>
      </c>
    </row>
    <row r="12" spans="1:24" s="142" customFormat="1" ht="16.149999999999999" customHeight="1">
      <c r="A12" s="550">
        <v>1</v>
      </c>
      <c r="B12" s="550" t="s">
        <v>890</v>
      </c>
      <c r="C12" s="558">
        <v>0</v>
      </c>
      <c r="D12" s="558">
        <v>0</v>
      </c>
      <c r="E12" s="558">
        <v>0</v>
      </c>
      <c r="F12" s="558">
        <v>0</v>
      </c>
      <c r="G12" s="558">
        <v>0</v>
      </c>
      <c r="H12" s="558">
        <v>0</v>
      </c>
      <c r="I12" s="558">
        <v>0</v>
      </c>
      <c r="J12" s="558">
        <v>0</v>
      </c>
      <c r="K12" s="558">
        <v>0</v>
      </c>
      <c r="L12" s="558">
        <v>0</v>
      </c>
      <c r="M12" s="558">
        <v>0</v>
      </c>
      <c r="N12" s="558">
        <v>0</v>
      </c>
      <c r="O12" s="558">
        <v>0</v>
      </c>
      <c r="P12" s="558">
        <v>0</v>
      </c>
      <c r="Q12" s="558">
        <v>0</v>
      </c>
      <c r="R12" s="558">
        <v>0</v>
      </c>
      <c r="S12" s="558">
        <v>0</v>
      </c>
      <c r="T12" s="558">
        <v>0</v>
      </c>
      <c r="U12" s="558">
        <v>0</v>
      </c>
      <c r="V12" s="558">
        <v>0</v>
      </c>
    </row>
    <row r="13" spans="1:24" s="142" customFormat="1" ht="16.149999999999999" customHeight="1">
      <c r="A13" s="550">
        <v>2</v>
      </c>
      <c r="B13" s="550" t="s">
        <v>891</v>
      </c>
      <c r="C13" s="558">
        <v>0</v>
      </c>
      <c r="D13" s="558">
        <v>0</v>
      </c>
      <c r="E13" s="558">
        <v>0</v>
      </c>
      <c r="F13" s="558">
        <v>0</v>
      </c>
      <c r="G13" s="558">
        <v>0</v>
      </c>
      <c r="H13" s="558">
        <v>0</v>
      </c>
      <c r="I13" s="558">
        <v>0</v>
      </c>
      <c r="J13" s="558">
        <v>0</v>
      </c>
      <c r="K13" s="558">
        <v>0</v>
      </c>
      <c r="L13" s="558">
        <v>0</v>
      </c>
      <c r="M13" s="558">
        <v>0</v>
      </c>
      <c r="N13" s="558">
        <v>0</v>
      </c>
      <c r="O13" s="558">
        <v>0</v>
      </c>
      <c r="P13" s="558">
        <v>0</v>
      </c>
      <c r="Q13" s="558">
        <v>0</v>
      </c>
      <c r="R13" s="558">
        <v>0</v>
      </c>
      <c r="S13" s="558">
        <v>0</v>
      </c>
      <c r="T13" s="558">
        <v>0</v>
      </c>
      <c r="U13" s="558">
        <v>0</v>
      </c>
      <c r="V13" s="558">
        <v>0</v>
      </c>
    </row>
    <row r="14" spans="1:24" s="142" customFormat="1" ht="16.149999999999999" customHeight="1">
      <c r="A14" s="550">
        <v>3</v>
      </c>
      <c r="B14" s="550" t="s">
        <v>892</v>
      </c>
      <c r="C14" s="558">
        <v>0</v>
      </c>
      <c r="D14" s="558">
        <v>0</v>
      </c>
      <c r="E14" s="558">
        <v>0</v>
      </c>
      <c r="F14" s="558">
        <v>0</v>
      </c>
      <c r="G14" s="558">
        <v>0</v>
      </c>
      <c r="H14" s="558">
        <v>0</v>
      </c>
      <c r="I14" s="558">
        <v>0</v>
      </c>
      <c r="J14" s="558">
        <v>0</v>
      </c>
      <c r="K14" s="558">
        <v>0</v>
      </c>
      <c r="L14" s="558">
        <v>0</v>
      </c>
      <c r="M14" s="558">
        <v>0</v>
      </c>
      <c r="N14" s="558">
        <v>0</v>
      </c>
      <c r="O14" s="558">
        <v>0</v>
      </c>
      <c r="P14" s="558">
        <v>0</v>
      </c>
      <c r="Q14" s="558">
        <v>0</v>
      </c>
      <c r="R14" s="558">
        <v>0</v>
      </c>
      <c r="S14" s="558">
        <v>0</v>
      </c>
      <c r="T14" s="558">
        <v>0</v>
      </c>
      <c r="U14" s="558">
        <v>0</v>
      </c>
      <c r="V14" s="558">
        <v>0</v>
      </c>
    </row>
    <row r="15" spans="1:24" s="142" customFormat="1" ht="16.149999999999999" customHeight="1">
      <c r="A15" s="550">
        <v>4</v>
      </c>
      <c r="B15" s="550" t="s">
        <v>893</v>
      </c>
      <c r="C15" s="558">
        <v>0</v>
      </c>
      <c r="D15" s="558">
        <v>0</v>
      </c>
      <c r="E15" s="558">
        <v>0</v>
      </c>
      <c r="F15" s="558">
        <v>0</v>
      </c>
      <c r="G15" s="558">
        <v>0</v>
      </c>
      <c r="H15" s="558">
        <v>0</v>
      </c>
      <c r="I15" s="558">
        <v>0</v>
      </c>
      <c r="J15" s="558">
        <v>0</v>
      </c>
      <c r="K15" s="558">
        <v>0</v>
      </c>
      <c r="L15" s="558">
        <v>0</v>
      </c>
      <c r="M15" s="558">
        <v>0</v>
      </c>
      <c r="N15" s="558">
        <v>0</v>
      </c>
      <c r="O15" s="558">
        <v>0</v>
      </c>
      <c r="P15" s="558">
        <v>0</v>
      </c>
      <c r="Q15" s="558">
        <v>0</v>
      </c>
      <c r="R15" s="558">
        <v>0</v>
      </c>
      <c r="S15" s="558">
        <v>0</v>
      </c>
      <c r="T15" s="558">
        <v>0</v>
      </c>
      <c r="U15" s="558">
        <v>0</v>
      </c>
      <c r="V15" s="558">
        <v>0</v>
      </c>
    </row>
    <row r="16" spans="1:24" s="142" customFormat="1" ht="16.149999999999999" customHeight="1">
      <c r="A16" s="550">
        <v>5</v>
      </c>
      <c r="B16" s="550" t="s">
        <v>894</v>
      </c>
      <c r="C16" s="558">
        <v>0</v>
      </c>
      <c r="D16" s="558">
        <v>0</v>
      </c>
      <c r="E16" s="558">
        <v>0</v>
      </c>
      <c r="F16" s="558">
        <v>0</v>
      </c>
      <c r="G16" s="558">
        <v>0</v>
      </c>
      <c r="H16" s="558">
        <v>0</v>
      </c>
      <c r="I16" s="558">
        <v>0</v>
      </c>
      <c r="J16" s="558">
        <v>0</v>
      </c>
      <c r="K16" s="558">
        <v>0</v>
      </c>
      <c r="L16" s="558">
        <v>0</v>
      </c>
      <c r="M16" s="558">
        <v>0</v>
      </c>
      <c r="N16" s="558">
        <v>0</v>
      </c>
      <c r="O16" s="558">
        <v>0</v>
      </c>
      <c r="P16" s="558">
        <v>0</v>
      </c>
      <c r="Q16" s="558">
        <v>0</v>
      </c>
      <c r="R16" s="558">
        <v>0</v>
      </c>
      <c r="S16" s="558">
        <v>0</v>
      </c>
      <c r="T16" s="558">
        <v>0</v>
      </c>
      <c r="U16" s="558">
        <v>0</v>
      </c>
      <c r="V16" s="558">
        <v>0</v>
      </c>
    </row>
    <row r="17" spans="1:22" s="142" customFormat="1" ht="16.149999999999999" customHeight="1">
      <c r="A17" s="550">
        <v>6</v>
      </c>
      <c r="B17" s="550" t="s">
        <v>895</v>
      </c>
      <c r="C17" s="558">
        <v>0</v>
      </c>
      <c r="D17" s="558">
        <v>0</v>
      </c>
      <c r="E17" s="558">
        <v>0</v>
      </c>
      <c r="F17" s="558">
        <v>0</v>
      </c>
      <c r="G17" s="558">
        <v>0</v>
      </c>
      <c r="H17" s="558">
        <v>0</v>
      </c>
      <c r="I17" s="558">
        <v>0</v>
      </c>
      <c r="J17" s="558">
        <v>0</v>
      </c>
      <c r="K17" s="558">
        <v>0</v>
      </c>
      <c r="L17" s="558">
        <v>0</v>
      </c>
      <c r="M17" s="558">
        <v>0</v>
      </c>
      <c r="N17" s="558">
        <v>0</v>
      </c>
      <c r="O17" s="558">
        <v>0</v>
      </c>
      <c r="P17" s="558">
        <v>0</v>
      </c>
      <c r="Q17" s="558">
        <v>0</v>
      </c>
      <c r="R17" s="558">
        <v>0</v>
      </c>
      <c r="S17" s="558">
        <v>0</v>
      </c>
      <c r="T17" s="558">
        <v>0</v>
      </c>
      <c r="U17" s="558">
        <v>0</v>
      </c>
      <c r="V17" s="558">
        <v>0</v>
      </c>
    </row>
    <row r="18" spans="1:22" s="142" customFormat="1" ht="16.149999999999999" customHeight="1">
      <c r="A18" s="550">
        <v>7</v>
      </c>
      <c r="B18" s="550" t="s">
        <v>896</v>
      </c>
      <c r="C18" s="558">
        <v>0</v>
      </c>
      <c r="D18" s="558">
        <v>0</v>
      </c>
      <c r="E18" s="558">
        <v>0</v>
      </c>
      <c r="F18" s="558">
        <v>0</v>
      </c>
      <c r="G18" s="558">
        <v>0</v>
      </c>
      <c r="H18" s="558">
        <v>0</v>
      </c>
      <c r="I18" s="558">
        <v>0</v>
      </c>
      <c r="J18" s="558">
        <v>0</v>
      </c>
      <c r="K18" s="558">
        <v>0</v>
      </c>
      <c r="L18" s="558">
        <v>0</v>
      </c>
      <c r="M18" s="558">
        <v>0</v>
      </c>
      <c r="N18" s="558">
        <v>0</v>
      </c>
      <c r="O18" s="558">
        <v>0</v>
      </c>
      <c r="P18" s="558">
        <v>0</v>
      </c>
      <c r="Q18" s="558">
        <v>0</v>
      </c>
      <c r="R18" s="558">
        <v>0</v>
      </c>
      <c r="S18" s="558">
        <v>0</v>
      </c>
      <c r="T18" s="558">
        <v>0</v>
      </c>
      <c r="U18" s="558">
        <v>0</v>
      </c>
      <c r="V18" s="558">
        <v>0</v>
      </c>
    </row>
    <row r="19" spans="1:22" s="142" customFormat="1" ht="16.149999999999999" customHeight="1">
      <c r="A19" s="550">
        <v>8</v>
      </c>
      <c r="B19" s="550" t="s">
        <v>897</v>
      </c>
      <c r="C19" s="558">
        <v>0</v>
      </c>
      <c r="D19" s="558">
        <v>0</v>
      </c>
      <c r="E19" s="558">
        <v>0</v>
      </c>
      <c r="F19" s="558">
        <v>0</v>
      </c>
      <c r="G19" s="558">
        <v>0</v>
      </c>
      <c r="H19" s="558">
        <v>0</v>
      </c>
      <c r="I19" s="558">
        <v>0</v>
      </c>
      <c r="J19" s="558">
        <v>0</v>
      </c>
      <c r="K19" s="558">
        <v>0</v>
      </c>
      <c r="L19" s="558">
        <v>0</v>
      </c>
      <c r="M19" s="558">
        <v>0</v>
      </c>
      <c r="N19" s="558">
        <v>0</v>
      </c>
      <c r="O19" s="558">
        <v>0</v>
      </c>
      <c r="P19" s="558">
        <v>0</v>
      </c>
      <c r="Q19" s="558">
        <v>0</v>
      </c>
      <c r="R19" s="558">
        <v>0</v>
      </c>
      <c r="S19" s="558">
        <v>0</v>
      </c>
      <c r="T19" s="558">
        <v>0</v>
      </c>
      <c r="U19" s="558">
        <v>0</v>
      </c>
      <c r="V19" s="558">
        <v>0</v>
      </c>
    </row>
    <row r="20" spans="1:22" s="142" customFormat="1" ht="16.149999999999999" customHeight="1">
      <c r="A20" s="550">
        <v>9</v>
      </c>
      <c r="B20" s="550" t="s">
        <v>898</v>
      </c>
      <c r="C20" s="558">
        <v>0</v>
      </c>
      <c r="D20" s="558">
        <v>0</v>
      </c>
      <c r="E20" s="558">
        <v>0</v>
      </c>
      <c r="F20" s="558">
        <v>0</v>
      </c>
      <c r="G20" s="558">
        <v>0</v>
      </c>
      <c r="H20" s="558">
        <v>0</v>
      </c>
      <c r="I20" s="558">
        <v>0</v>
      </c>
      <c r="J20" s="558">
        <v>0</v>
      </c>
      <c r="K20" s="558">
        <v>0</v>
      </c>
      <c r="L20" s="558">
        <v>0</v>
      </c>
      <c r="M20" s="558">
        <v>0</v>
      </c>
      <c r="N20" s="558">
        <v>0</v>
      </c>
      <c r="O20" s="558">
        <v>0</v>
      </c>
      <c r="P20" s="558">
        <v>0</v>
      </c>
      <c r="Q20" s="558">
        <v>0</v>
      </c>
      <c r="R20" s="558">
        <v>0</v>
      </c>
      <c r="S20" s="558">
        <v>0</v>
      </c>
      <c r="T20" s="558">
        <v>0</v>
      </c>
      <c r="U20" s="558">
        <v>0</v>
      </c>
      <c r="V20" s="558">
        <v>0</v>
      </c>
    </row>
    <row r="21" spans="1:22" s="142" customFormat="1" ht="16.149999999999999" customHeight="1">
      <c r="A21" s="550">
        <v>10</v>
      </c>
      <c r="B21" s="550" t="s">
        <v>899</v>
      </c>
      <c r="C21" s="558">
        <v>0</v>
      </c>
      <c r="D21" s="558">
        <v>0</v>
      </c>
      <c r="E21" s="558">
        <v>0</v>
      </c>
      <c r="F21" s="558">
        <v>0</v>
      </c>
      <c r="G21" s="558">
        <v>0</v>
      </c>
      <c r="H21" s="558">
        <v>0</v>
      </c>
      <c r="I21" s="558">
        <v>0</v>
      </c>
      <c r="J21" s="558">
        <v>0</v>
      </c>
      <c r="K21" s="558">
        <v>0</v>
      </c>
      <c r="L21" s="558">
        <v>0</v>
      </c>
      <c r="M21" s="558">
        <v>0</v>
      </c>
      <c r="N21" s="558">
        <v>0</v>
      </c>
      <c r="O21" s="558">
        <v>0</v>
      </c>
      <c r="P21" s="558">
        <v>0</v>
      </c>
      <c r="Q21" s="558">
        <v>0</v>
      </c>
      <c r="R21" s="558">
        <v>0</v>
      </c>
      <c r="S21" s="558">
        <v>0</v>
      </c>
      <c r="T21" s="558">
        <v>0</v>
      </c>
      <c r="U21" s="558">
        <v>0</v>
      </c>
      <c r="V21" s="558">
        <v>0</v>
      </c>
    </row>
    <row r="22" spans="1:22" s="142" customFormat="1" ht="16.149999999999999" customHeight="1">
      <c r="A22" s="550">
        <v>11</v>
      </c>
      <c r="B22" s="550" t="s">
        <v>900</v>
      </c>
      <c r="C22" s="558">
        <v>0</v>
      </c>
      <c r="D22" s="558">
        <v>0</v>
      </c>
      <c r="E22" s="558">
        <v>0</v>
      </c>
      <c r="F22" s="558">
        <v>0</v>
      </c>
      <c r="G22" s="558">
        <v>0</v>
      </c>
      <c r="H22" s="558">
        <v>0</v>
      </c>
      <c r="I22" s="558">
        <v>0</v>
      </c>
      <c r="J22" s="558">
        <v>0</v>
      </c>
      <c r="K22" s="558">
        <v>0</v>
      </c>
      <c r="L22" s="558">
        <v>0</v>
      </c>
      <c r="M22" s="558">
        <v>0</v>
      </c>
      <c r="N22" s="558">
        <v>0</v>
      </c>
      <c r="O22" s="558">
        <v>0</v>
      </c>
      <c r="P22" s="558">
        <v>0</v>
      </c>
      <c r="Q22" s="558">
        <v>0</v>
      </c>
      <c r="R22" s="558">
        <v>0</v>
      </c>
      <c r="S22" s="558">
        <v>0</v>
      </c>
      <c r="T22" s="558">
        <v>0</v>
      </c>
      <c r="U22" s="558">
        <v>0</v>
      </c>
      <c r="V22" s="558">
        <v>0</v>
      </c>
    </row>
    <row r="23" spans="1:22" s="142" customFormat="1" ht="16.149999999999999" customHeight="1">
      <c r="A23" s="550">
        <v>12</v>
      </c>
      <c r="B23" s="550" t="s">
        <v>901</v>
      </c>
      <c r="C23" s="558">
        <v>0</v>
      </c>
      <c r="D23" s="558">
        <v>0</v>
      </c>
      <c r="E23" s="558">
        <v>0</v>
      </c>
      <c r="F23" s="558">
        <v>0</v>
      </c>
      <c r="G23" s="558">
        <v>0</v>
      </c>
      <c r="H23" s="558">
        <v>0</v>
      </c>
      <c r="I23" s="558">
        <v>0</v>
      </c>
      <c r="J23" s="558">
        <v>0</v>
      </c>
      <c r="K23" s="558">
        <v>0</v>
      </c>
      <c r="L23" s="558">
        <v>0</v>
      </c>
      <c r="M23" s="558">
        <v>0</v>
      </c>
      <c r="N23" s="558">
        <v>0</v>
      </c>
      <c r="O23" s="558">
        <v>0</v>
      </c>
      <c r="P23" s="558">
        <v>0</v>
      </c>
      <c r="Q23" s="558">
        <v>0</v>
      </c>
      <c r="R23" s="558">
        <v>0</v>
      </c>
      <c r="S23" s="558">
        <v>0</v>
      </c>
      <c r="T23" s="558">
        <v>0</v>
      </c>
      <c r="U23" s="558">
        <v>0</v>
      </c>
      <c r="V23" s="558">
        <v>0</v>
      </c>
    </row>
    <row r="24" spans="1:22" s="142" customFormat="1" ht="16.149999999999999" customHeight="1">
      <c r="A24" s="550">
        <v>13</v>
      </c>
      <c r="B24" s="550" t="s">
        <v>902</v>
      </c>
      <c r="C24" s="558">
        <v>0</v>
      </c>
      <c r="D24" s="558">
        <v>0</v>
      </c>
      <c r="E24" s="558">
        <v>0</v>
      </c>
      <c r="F24" s="558">
        <v>0</v>
      </c>
      <c r="G24" s="558">
        <v>0</v>
      </c>
      <c r="H24" s="558">
        <v>0</v>
      </c>
      <c r="I24" s="558">
        <v>0</v>
      </c>
      <c r="J24" s="558">
        <v>0</v>
      </c>
      <c r="K24" s="558">
        <v>0</v>
      </c>
      <c r="L24" s="558">
        <v>0</v>
      </c>
      <c r="M24" s="558">
        <v>0</v>
      </c>
      <c r="N24" s="558">
        <v>0</v>
      </c>
      <c r="O24" s="558">
        <v>0</v>
      </c>
      <c r="P24" s="558">
        <v>0</v>
      </c>
      <c r="Q24" s="558">
        <v>0</v>
      </c>
      <c r="R24" s="558">
        <v>0</v>
      </c>
      <c r="S24" s="558">
        <v>0</v>
      </c>
      <c r="T24" s="558">
        <v>0</v>
      </c>
      <c r="U24" s="558">
        <v>0</v>
      </c>
      <c r="V24" s="558">
        <v>0</v>
      </c>
    </row>
    <row r="25" spans="1:22" s="142" customFormat="1" ht="16.149999999999999" customHeight="1">
      <c r="A25" s="550">
        <v>14</v>
      </c>
      <c r="B25" s="550" t="s">
        <v>903</v>
      </c>
      <c r="C25" s="558">
        <v>0</v>
      </c>
      <c r="D25" s="558">
        <v>0</v>
      </c>
      <c r="E25" s="558">
        <v>0</v>
      </c>
      <c r="F25" s="558">
        <v>0</v>
      </c>
      <c r="G25" s="558">
        <v>0</v>
      </c>
      <c r="H25" s="558">
        <v>0</v>
      </c>
      <c r="I25" s="558">
        <v>0</v>
      </c>
      <c r="J25" s="558">
        <v>0</v>
      </c>
      <c r="K25" s="558">
        <v>0</v>
      </c>
      <c r="L25" s="558">
        <v>0</v>
      </c>
      <c r="M25" s="558">
        <v>0</v>
      </c>
      <c r="N25" s="558">
        <v>0</v>
      </c>
      <c r="O25" s="558">
        <v>0</v>
      </c>
      <c r="P25" s="558">
        <v>0</v>
      </c>
      <c r="Q25" s="558">
        <v>0</v>
      </c>
      <c r="R25" s="558">
        <v>0</v>
      </c>
      <c r="S25" s="558">
        <v>0</v>
      </c>
      <c r="T25" s="558">
        <v>0</v>
      </c>
      <c r="U25" s="558">
        <v>0</v>
      </c>
      <c r="V25" s="558">
        <v>0</v>
      </c>
    </row>
    <row r="26" spans="1:22" s="142" customFormat="1" ht="16.149999999999999" customHeight="1">
      <c r="A26" s="550">
        <v>15</v>
      </c>
      <c r="B26" s="550" t="s">
        <v>904</v>
      </c>
      <c r="C26" s="558">
        <v>0</v>
      </c>
      <c r="D26" s="558">
        <v>0</v>
      </c>
      <c r="E26" s="558">
        <v>0</v>
      </c>
      <c r="F26" s="558">
        <v>0</v>
      </c>
      <c r="G26" s="558">
        <v>0</v>
      </c>
      <c r="H26" s="558">
        <v>0</v>
      </c>
      <c r="I26" s="558">
        <v>0</v>
      </c>
      <c r="J26" s="558">
        <v>0</v>
      </c>
      <c r="K26" s="558">
        <v>0</v>
      </c>
      <c r="L26" s="558">
        <v>0</v>
      </c>
      <c r="M26" s="558">
        <v>0</v>
      </c>
      <c r="N26" s="558">
        <v>0</v>
      </c>
      <c r="O26" s="558">
        <v>0</v>
      </c>
      <c r="P26" s="558">
        <v>0</v>
      </c>
      <c r="Q26" s="558">
        <v>0</v>
      </c>
      <c r="R26" s="558">
        <v>0</v>
      </c>
      <c r="S26" s="558">
        <v>0</v>
      </c>
      <c r="T26" s="558">
        <v>0</v>
      </c>
      <c r="U26" s="558">
        <v>0</v>
      </c>
      <c r="V26" s="558">
        <v>0</v>
      </c>
    </row>
    <row r="27" spans="1:22" s="142" customFormat="1" ht="16.149999999999999" customHeight="1">
      <c r="A27" s="550">
        <v>16</v>
      </c>
      <c r="B27" s="550" t="s">
        <v>905</v>
      </c>
      <c r="C27" s="558">
        <v>0</v>
      </c>
      <c r="D27" s="558">
        <v>0</v>
      </c>
      <c r="E27" s="558">
        <v>0</v>
      </c>
      <c r="F27" s="558">
        <v>0</v>
      </c>
      <c r="G27" s="558">
        <v>0</v>
      </c>
      <c r="H27" s="558">
        <v>0</v>
      </c>
      <c r="I27" s="558">
        <v>0</v>
      </c>
      <c r="J27" s="558">
        <v>0</v>
      </c>
      <c r="K27" s="558">
        <v>0</v>
      </c>
      <c r="L27" s="558">
        <v>0</v>
      </c>
      <c r="M27" s="558">
        <v>0</v>
      </c>
      <c r="N27" s="558">
        <v>0</v>
      </c>
      <c r="O27" s="558">
        <v>0</v>
      </c>
      <c r="P27" s="558">
        <v>0</v>
      </c>
      <c r="Q27" s="558">
        <v>0</v>
      </c>
      <c r="R27" s="558">
        <v>0</v>
      </c>
      <c r="S27" s="558">
        <v>0</v>
      </c>
      <c r="T27" s="558">
        <v>0</v>
      </c>
      <c r="U27" s="558">
        <v>0</v>
      </c>
      <c r="V27" s="558">
        <v>0</v>
      </c>
    </row>
    <row r="28" spans="1:22" s="142" customFormat="1" ht="16.149999999999999" customHeight="1">
      <c r="A28" s="550">
        <v>17</v>
      </c>
      <c r="B28" s="550" t="s">
        <v>906</v>
      </c>
      <c r="C28" s="558">
        <v>0</v>
      </c>
      <c r="D28" s="558">
        <v>0</v>
      </c>
      <c r="E28" s="558">
        <v>0</v>
      </c>
      <c r="F28" s="558">
        <v>0</v>
      </c>
      <c r="G28" s="558">
        <v>0</v>
      </c>
      <c r="H28" s="558">
        <v>0</v>
      </c>
      <c r="I28" s="558">
        <v>0</v>
      </c>
      <c r="J28" s="558">
        <v>0</v>
      </c>
      <c r="K28" s="558">
        <v>0</v>
      </c>
      <c r="L28" s="558">
        <v>0</v>
      </c>
      <c r="M28" s="558">
        <v>0</v>
      </c>
      <c r="N28" s="558">
        <v>0</v>
      </c>
      <c r="O28" s="558">
        <v>0</v>
      </c>
      <c r="P28" s="558">
        <v>0</v>
      </c>
      <c r="Q28" s="558">
        <v>0</v>
      </c>
      <c r="R28" s="558">
        <v>0</v>
      </c>
      <c r="S28" s="558">
        <v>0</v>
      </c>
      <c r="T28" s="558">
        <v>0</v>
      </c>
      <c r="U28" s="558">
        <v>0</v>
      </c>
      <c r="V28" s="558">
        <v>0</v>
      </c>
    </row>
    <row r="29" spans="1:22" s="142" customFormat="1" ht="16.149999999999999" customHeight="1">
      <c r="A29" s="550">
        <v>18</v>
      </c>
      <c r="B29" s="550" t="s">
        <v>907</v>
      </c>
      <c r="C29" s="558">
        <v>0</v>
      </c>
      <c r="D29" s="558">
        <v>0</v>
      </c>
      <c r="E29" s="558">
        <v>0</v>
      </c>
      <c r="F29" s="558">
        <v>0</v>
      </c>
      <c r="G29" s="558">
        <v>0</v>
      </c>
      <c r="H29" s="558">
        <v>0</v>
      </c>
      <c r="I29" s="558">
        <v>0</v>
      </c>
      <c r="J29" s="558">
        <v>0</v>
      </c>
      <c r="K29" s="558">
        <v>0</v>
      </c>
      <c r="L29" s="558">
        <v>0</v>
      </c>
      <c r="M29" s="558">
        <v>0</v>
      </c>
      <c r="N29" s="558">
        <v>0</v>
      </c>
      <c r="O29" s="558">
        <v>0</v>
      </c>
      <c r="P29" s="558">
        <v>0</v>
      </c>
      <c r="Q29" s="558">
        <v>0</v>
      </c>
      <c r="R29" s="558">
        <v>0</v>
      </c>
      <c r="S29" s="558">
        <v>0</v>
      </c>
      <c r="T29" s="558">
        <v>0</v>
      </c>
      <c r="U29" s="558">
        <v>0</v>
      </c>
      <c r="V29" s="558">
        <v>0</v>
      </c>
    </row>
    <row r="30" spans="1:22" s="142" customFormat="1" ht="16.149999999999999" customHeight="1">
      <c r="A30" s="550">
        <v>19</v>
      </c>
      <c r="B30" s="550" t="s">
        <v>908</v>
      </c>
      <c r="C30" s="558">
        <v>0</v>
      </c>
      <c r="D30" s="558">
        <v>0</v>
      </c>
      <c r="E30" s="558">
        <v>0</v>
      </c>
      <c r="F30" s="558">
        <v>0</v>
      </c>
      <c r="G30" s="558">
        <v>0</v>
      </c>
      <c r="H30" s="558">
        <v>0</v>
      </c>
      <c r="I30" s="558">
        <v>0</v>
      </c>
      <c r="J30" s="558">
        <v>0</v>
      </c>
      <c r="K30" s="558">
        <v>0</v>
      </c>
      <c r="L30" s="558">
        <v>0</v>
      </c>
      <c r="M30" s="558">
        <v>0</v>
      </c>
      <c r="N30" s="558">
        <v>0</v>
      </c>
      <c r="O30" s="558">
        <v>0</v>
      </c>
      <c r="P30" s="558">
        <v>0</v>
      </c>
      <c r="Q30" s="558">
        <v>0</v>
      </c>
      <c r="R30" s="558">
        <v>0</v>
      </c>
      <c r="S30" s="558">
        <v>0</v>
      </c>
      <c r="T30" s="558">
        <v>0</v>
      </c>
      <c r="U30" s="558">
        <v>0</v>
      </c>
      <c r="V30" s="558">
        <v>0</v>
      </c>
    </row>
    <row r="31" spans="1:22" s="142" customFormat="1" ht="16.149999999999999" customHeight="1">
      <c r="A31" s="550">
        <v>20</v>
      </c>
      <c r="B31" s="550" t="s">
        <v>909</v>
      </c>
      <c r="C31" s="558">
        <v>0</v>
      </c>
      <c r="D31" s="558">
        <v>0</v>
      </c>
      <c r="E31" s="558">
        <v>0</v>
      </c>
      <c r="F31" s="558">
        <v>0</v>
      </c>
      <c r="G31" s="558">
        <v>0</v>
      </c>
      <c r="H31" s="558">
        <v>0</v>
      </c>
      <c r="I31" s="558">
        <v>0</v>
      </c>
      <c r="J31" s="558">
        <v>0</v>
      </c>
      <c r="K31" s="558">
        <v>0</v>
      </c>
      <c r="L31" s="558">
        <v>0</v>
      </c>
      <c r="M31" s="558">
        <v>0</v>
      </c>
      <c r="N31" s="558">
        <v>0</v>
      </c>
      <c r="O31" s="558">
        <v>0</v>
      </c>
      <c r="P31" s="558">
        <v>0</v>
      </c>
      <c r="Q31" s="558">
        <v>0</v>
      </c>
      <c r="R31" s="558">
        <v>0</v>
      </c>
      <c r="S31" s="558">
        <v>0</v>
      </c>
      <c r="T31" s="558">
        <v>0</v>
      </c>
      <c r="U31" s="558">
        <v>0</v>
      </c>
      <c r="V31" s="558">
        <v>0</v>
      </c>
    </row>
    <row r="32" spans="1:22" s="142" customFormat="1" ht="16.149999999999999" customHeight="1">
      <c r="A32" s="550">
        <v>21</v>
      </c>
      <c r="B32" s="550" t="s">
        <v>910</v>
      </c>
      <c r="C32" s="558">
        <v>0</v>
      </c>
      <c r="D32" s="558">
        <v>0</v>
      </c>
      <c r="E32" s="558">
        <v>0</v>
      </c>
      <c r="F32" s="558">
        <v>0</v>
      </c>
      <c r="G32" s="558">
        <v>0</v>
      </c>
      <c r="H32" s="558">
        <v>0</v>
      </c>
      <c r="I32" s="558">
        <v>0</v>
      </c>
      <c r="J32" s="558">
        <v>0</v>
      </c>
      <c r="K32" s="558">
        <v>0</v>
      </c>
      <c r="L32" s="558">
        <v>0</v>
      </c>
      <c r="M32" s="558">
        <v>0</v>
      </c>
      <c r="N32" s="558">
        <v>0</v>
      </c>
      <c r="O32" s="558">
        <v>0</v>
      </c>
      <c r="P32" s="558">
        <v>0</v>
      </c>
      <c r="Q32" s="558">
        <v>0</v>
      </c>
      <c r="R32" s="558">
        <v>0</v>
      </c>
      <c r="S32" s="558">
        <v>0</v>
      </c>
      <c r="T32" s="558">
        <v>0</v>
      </c>
      <c r="U32" s="558">
        <v>0</v>
      </c>
      <c r="V32" s="558">
        <v>0</v>
      </c>
    </row>
    <row r="33" spans="1:22" s="142" customFormat="1" ht="16.149999999999999" customHeight="1">
      <c r="A33" s="550">
        <v>22</v>
      </c>
      <c r="B33" s="550" t="s">
        <v>911</v>
      </c>
      <c r="C33" s="558">
        <v>0</v>
      </c>
      <c r="D33" s="558">
        <v>0</v>
      </c>
      <c r="E33" s="558">
        <v>0</v>
      </c>
      <c r="F33" s="558">
        <v>0</v>
      </c>
      <c r="G33" s="558">
        <v>0</v>
      </c>
      <c r="H33" s="558">
        <v>0</v>
      </c>
      <c r="I33" s="558">
        <v>0</v>
      </c>
      <c r="J33" s="558">
        <v>0</v>
      </c>
      <c r="K33" s="558">
        <v>0</v>
      </c>
      <c r="L33" s="558">
        <v>0</v>
      </c>
      <c r="M33" s="558">
        <v>0</v>
      </c>
      <c r="N33" s="558">
        <v>0</v>
      </c>
      <c r="O33" s="558">
        <v>0</v>
      </c>
      <c r="P33" s="558">
        <v>0</v>
      </c>
      <c r="Q33" s="558">
        <v>0</v>
      </c>
      <c r="R33" s="558">
        <v>0</v>
      </c>
      <c r="S33" s="558">
        <v>0</v>
      </c>
      <c r="T33" s="558">
        <v>0</v>
      </c>
      <c r="U33" s="558">
        <v>0</v>
      </c>
      <c r="V33" s="558">
        <v>0</v>
      </c>
    </row>
    <row r="34" spans="1:22" s="142" customFormat="1" ht="16.149999999999999" customHeight="1">
      <c r="A34" s="550">
        <v>23</v>
      </c>
      <c r="B34" s="550" t="s">
        <v>912</v>
      </c>
      <c r="C34" s="558">
        <v>0</v>
      </c>
      <c r="D34" s="558">
        <v>0</v>
      </c>
      <c r="E34" s="558">
        <v>0</v>
      </c>
      <c r="F34" s="558">
        <v>0</v>
      </c>
      <c r="G34" s="558">
        <v>0</v>
      </c>
      <c r="H34" s="558">
        <v>0</v>
      </c>
      <c r="I34" s="558">
        <v>0</v>
      </c>
      <c r="J34" s="558">
        <v>0</v>
      </c>
      <c r="K34" s="558">
        <v>0</v>
      </c>
      <c r="L34" s="558">
        <v>0</v>
      </c>
      <c r="M34" s="558">
        <v>0</v>
      </c>
      <c r="N34" s="558">
        <v>0</v>
      </c>
      <c r="O34" s="558">
        <v>0</v>
      </c>
      <c r="P34" s="558">
        <v>0</v>
      </c>
      <c r="Q34" s="558">
        <v>0</v>
      </c>
      <c r="R34" s="558">
        <v>0</v>
      </c>
      <c r="S34" s="558">
        <v>0</v>
      </c>
      <c r="T34" s="558">
        <v>0</v>
      </c>
      <c r="U34" s="558">
        <v>0</v>
      </c>
      <c r="V34" s="558">
        <v>0</v>
      </c>
    </row>
    <row r="35" spans="1:22" s="142" customFormat="1" ht="16.149999999999999" customHeight="1">
      <c r="A35" s="550">
        <v>24</v>
      </c>
      <c r="B35" s="550" t="s">
        <v>913</v>
      </c>
      <c r="C35" s="558">
        <v>0</v>
      </c>
      <c r="D35" s="558">
        <v>0</v>
      </c>
      <c r="E35" s="558">
        <v>0</v>
      </c>
      <c r="F35" s="558">
        <v>0</v>
      </c>
      <c r="G35" s="558">
        <v>0</v>
      </c>
      <c r="H35" s="558">
        <v>0</v>
      </c>
      <c r="I35" s="558">
        <v>0</v>
      </c>
      <c r="J35" s="558">
        <v>0</v>
      </c>
      <c r="K35" s="558">
        <v>0</v>
      </c>
      <c r="L35" s="558">
        <v>0</v>
      </c>
      <c r="M35" s="558">
        <v>0</v>
      </c>
      <c r="N35" s="558">
        <v>0</v>
      </c>
      <c r="O35" s="558">
        <v>0</v>
      </c>
      <c r="P35" s="558">
        <v>0</v>
      </c>
      <c r="Q35" s="558">
        <v>0</v>
      </c>
      <c r="R35" s="558">
        <v>0</v>
      </c>
      <c r="S35" s="558">
        <v>0</v>
      </c>
      <c r="T35" s="558">
        <v>0</v>
      </c>
      <c r="U35" s="558">
        <v>0</v>
      </c>
      <c r="V35" s="558">
        <v>0</v>
      </c>
    </row>
    <row r="36" spans="1:22" s="142" customFormat="1" ht="16.149999999999999" customHeight="1">
      <c r="A36" s="550">
        <v>25</v>
      </c>
      <c r="B36" s="550" t="s">
        <v>914</v>
      </c>
      <c r="C36" s="558">
        <v>0</v>
      </c>
      <c r="D36" s="558">
        <v>0</v>
      </c>
      <c r="E36" s="558">
        <v>0</v>
      </c>
      <c r="F36" s="558">
        <v>0</v>
      </c>
      <c r="G36" s="558">
        <v>0</v>
      </c>
      <c r="H36" s="558">
        <v>0</v>
      </c>
      <c r="I36" s="558">
        <v>0</v>
      </c>
      <c r="J36" s="558">
        <v>0</v>
      </c>
      <c r="K36" s="558">
        <v>0</v>
      </c>
      <c r="L36" s="558">
        <v>0</v>
      </c>
      <c r="M36" s="558">
        <v>0</v>
      </c>
      <c r="N36" s="558">
        <v>0</v>
      </c>
      <c r="O36" s="558">
        <v>0</v>
      </c>
      <c r="P36" s="558">
        <v>0</v>
      </c>
      <c r="Q36" s="558">
        <v>0</v>
      </c>
      <c r="R36" s="558">
        <v>0</v>
      </c>
      <c r="S36" s="558">
        <v>0</v>
      </c>
      <c r="T36" s="558">
        <v>0</v>
      </c>
      <c r="U36" s="558">
        <v>0</v>
      </c>
      <c r="V36" s="558">
        <v>0</v>
      </c>
    </row>
    <row r="37" spans="1:22" s="142" customFormat="1" ht="16.149999999999999" customHeight="1">
      <c r="A37" s="550">
        <v>26</v>
      </c>
      <c r="B37" s="550" t="s">
        <v>915</v>
      </c>
      <c r="C37" s="558">
        <v>0</v>
      </c>
      <c r="D37" s="558">
        <v>0</v>
      </c>
      <c r="E37" s="558">
        <v>0</v>
      </c>
      <c r="F37" s="558">
        <v>0</v>
      </c>
      <c r="G37" s="558">
        <v>0</v>
      </c>
      <c r="H37" s="558">
        <v>0</v>
      </c>
      <c r="I37" s="558">
        <v>0</v>
      </c>
      <c r="J37" s="558">
        <v>0</v>
      </c>
      <c r="K37" s="558">
        <v>0</v>
      </c>
      <c r="L37" s="558">
        <v>0</v>
      </c>
      <c r="M37" s="558">
        <v>0</v>
      </c>
      <c r="N37" s="558">
        <v>0</v>
      </c>
      <c r="O37" s="558">
        <v>0</v>
      </c>
      <c r="P37" s="558">
        <v>0</v>
      </c>
      <c r="Q37" s="558">
        <v>0</v>
      </c>
      <c r="R37" s="558">
        <v>0</v>
      </c>
      <c r="S37" s="558">
        <v>0</v>
      </c>
      <c r="T37" s="558">
        <v>0</v>
      </c>
      <c r="U37" s="558">
        <v>0</v>
      </c>
      <c r="V37" s="558">
        <v>0</v>
      </c>
    </row>
    <row r="38" spans="1:22" s="142" customFormat="1" ht="16.149999999999999" customHeight="1">
      <c r="A38" s="550">
        <v>27</v>
      </c>
      <c r="B38" s="550" t="s">
        <v>916</v>
      </c>
      <c r="C38" s="558">
        <v>0</v>
      </c>
      <c r="D38" s="558">
        <v>0</v>
      </c>
      <c r="E38" s="558">
        <v>0</v>
      </c>
      <c r="F38" s="558">
        <v>0</v>
      </c>
      <c r="G38" s="558">
        <v>0</v>
      </c>
      <c r="H38" s="558">
        <v>0</v>
      </c>
      <c r="I38" s="558">
        <v>0</v>
      </c>
      <c r="J38" s="558">
        <v>0</v>
      </c>
      <c r="K38" s="558">
        <v>0</v>
      </c>
      <c r="L38" s="558">
        <v>0</v>
      </c>
      <c r="M38" s="558">
        <v>0</v>
      </c>
      <c r="N38" s="558">
        <v>0</v>
      </c>
      <c r="O38" s="558">
        <v>0</v>
      </c>
      <c r="P38" s="558">
        <v>0</v>
      </c>
      <c r="Q38" s="558">
        <v>0</v>
      </c>
      <c r="R38" s="558">
        <v>0</v>
      </c>
      <c r="S38" s="558">
        <v>0</v>
      </c>
      <c r="T38" s="558">
        <v>0</v>
      </c>
      <c r="U38" s="558">
        <v>0</v>
      </c>
      <c r="V38" s="558">
        <v>0</v>
      </c>
    </row>
    <row r="39" spans="1:22" s="142" customFormat="1" ht="16.149999999999999" customHeight="1">
      <c r="A39" s="550">
        <v>28</v>
      </c>
      <c r="B39" s="550" t="s">
        <v>917</v>
      </c>
      <c r="C39" s="558">
        <v>0</v>
      </c>
      <c r="D39" s="558">
        <v>0</v>
      </c>
      <c r="E39" s="558">
        <v>0</v>
      </c>
      <c r="F39" s="558">
        <v>0</v>
      </c>
      <c r="G39" s="558">
        <v>0</v>
      </c>
      <c r="H39" s="558">
        <v>0</v>
      </c>
      <c r="I39" s="558">
        <v>0</v>
      </c>
      <c r="J39" s="558">
        <v>0</v>
      </c>
      <c r="K39" s="558">
        <v>0</v>
      </c>
      <c r="L39" s="558">
        <v>0</v>
      </c>
      <c r="M39" s="558">
        <v>0</v>
      </c>
      <c r="N39" s="558">
        <v>0</v>
      </c>
      <c r="O39" s="558">
        <v>0</v>
      </c>
      <c r="P39" s="558">
        <v>0</v>
      </c>
      <c r="Q39" s="558">
        <v>0</v>
      </c>
      <c r="R39" s="558">
        <v>0</v>
      </c>
      <c r="S39" s="558">
        <v>0</v>
      </c>
      <c r="T39" s="558">
        <v>0</v>
      </c>
      <c r="U39" s="558">
        <v>0</v>
      </c>
      <c r="V39" s="558">
        <v>0</v>
      </c>
    </row>
    <row r="40" spans="1:22" s="142" customFormat="1" ht="16.149999999999999" customHeight="1">
      <c r="A40" s="554">
        <v>29</v>
      </c>
      <c r="B40" s="554" t="s">
        <v>918</v>
      </c>
      <c r="C40" s="558">
        <v>0</v>
      </c>
      <c r="D40" s="558">
        <v>0</v>
      </c>
      <c r="E40" s="558">
        <v>0</v>
      </c>
      <c r="F40" s="558">
        <v>0</v>
      </c>
      <c r="G40" s="558">
        <v>0</v>
      </c>
      <c r="H40" s="558">
        <v>0</v>
      </c>
      <c r="I40" s="558">
        <v>0</v>
      </c>
      <c r="J40" s="558">
        <v>0</v>
      </c>
      <c r="K40" s="558">
        <v>0</v>
      </c>
      <c r="L40" s="558">
        <v>0</v>
      </c>
      <c r="M40" s="558">
        <v>0</v>
      </c>
      <c r="N40" s="558">
        <v>0</v>
      </c>
      <c r="O40" s="558">
        <v>0</v>
      </c>
      <c r="P40" s="558">
        <v>0</v>
      </c>
      <c r="Q40" s="558">
        <v>0</v>
      </c>
      <c r="R40" s="558">
        <v>0</v>
      </c>
      <c r="S40" s="558">
        <v>0</v>
      </c>
      <c r="T40" s="558">
        <v>0</v>
      </c>
      <c r="U40" s="558">
        <v>0</v>
      </c>
      <c r="V40" s="558">
        <v>0</v>
      </c>
    </row>
    <row r="41" spans="1:22" s="142" customFormat="1" ht="16.149999999999999" customHeight="1">
      <c r="A41" s="554">
        <v>30</v>
      </c>
      <c r="B41" s="554" t="s">
        <v>919</v>
      </c>
      <c r="C41" s="558">
        <v>0</v>
      </c>
      <c r="D41" s="558">
        <v>0</v>
      </c>
      <c r="E41" s="558">
        <v>0</v>
      </c>
      <c r="F41" s="558">
        <v>0</v>
      </c>
      <c r="G41" s="558">
        <v>0</v>
      </c>
      <c r="H41" s="558">
        <v>0</v>
      </c>
      <c r="I41" s="558">
        <v>0</v>
      </c>
      <c r="J41" s="558">
        <v>0</v>
      </c>
      <c r="K41" s="558">
        <v>0</v>
      </c>
      <c r="L41" s="558">
        <v>0</v>
      </c>
      <c r="M41" s="558">
        <v>0</v>
      </c>
      <c r="N41" s="558">
        <v>0</v>
      </c>
      <c r="O41" s="558">
        <v>0</v>
      </c>
      <c r="P41" s="558">
        <v>0</v>
      </c>
      <c r="Q41" s="558">
        <v>0</v>
      </c>
      <c r="R41" s="558">
        <v>0</v>
      </c>
      <c r="S41" s="558">
        <v>0</v>
      </c>
      <c r="T41" s="558">
        <v>0</v>
      </c>
      <c r="U41" s="558">
        <v>0</v>
      </c>
      <c r="V41" s="558">
        <v>0</v>
      </c>
    </row>
    <row r="42" spans="1:22" s="142" customFormat="1" ht="16.149999999999999" customHeight="1">
      <c r="A42" s="554">
        <v>31</v>
      </c>
      <c r="B42" s="554" t="s">
        <v>920</v>
      </c>
      <c r="C42" s="558">
        <v>0</v>
      </c>
      <c r="D42" s="558">
        <v>0</v>
      </c>
      <c r="E42" s="558">
        <v>0</v>
      </c>
      <c r="F42" s="558">
        <v>0</v>
      </c>
      <c r="G42" s="558">
        <v>0</v>
      </c>
      <c r="H42" s="558">
        <v>0</v>
      </c>
      <c r="I42" s="558">
        <v>0</v>
      </c>
      <c r="J42" s="558">
        <v>0</v>
      </c>
      <c r="K42" s="558">
        <v>0</v>
      </c>
      <c r="L42" s="558">
        <v>0</v>
      </c>
      <c r="M42" s="558">
        <v>0</v>
      </c>
      <c r="N42" s="558">
        <v>0</v>
      </c>
      <c r="O42" s="558">
        <v>0</v>
      </c>
      <c r="P42" s="558">
        <v>0</v>
      </c>
      <c r="Q42" s="558">
        <v>0</v>
      </c>
      <c r="R42" s="558">
        <v>0</v>
      </c>
      <c r="S42" s="558">
        <v>0</v>
      </c>
      <c r="T42" s="558">
        <v>0</v>
      </c>
      <c r="U42" s="558">
        <v>0</v>
      </c>
      <c r="V42" s="558">
        <v>0</v>
      </c>
    </row>
    <row r="43" spans="1:22" s="142" customFormat="1" ht="16.149999999999999" customHeight="1">
      <c r="A43" s="554">
        <v>32</v>
      </c>
      <c r="B43" s="554" t="s">
        <v>921</v>
      </c>
      <c r="C43" s="558">
        <v>0</v>
      </c>
      <c r="D43" s="558">
        <v>0</v>
      </c>
      <c r="E43" s="558">
        <v>0</v>
      </c>
      <c r="F43" s="558">
        <v>0</v>
      </c>
      <c r="G43" s="558">
        <v>0</v>
      </c>
      <c r="H43" s="558">
        <v>0</v>
      </c>
      <c r="I43" s="558">
        <v>0</v>
      </c>
      <c r="J43" s="558">
        <v>0</v>
      </c>
      <c r="K43" s="558">
        <v>0</v>
      </c>
      <c r="L43" s="558">
        <v>0</v>
      </c>
      <c r="M43" s="558">
        <v>0</v>
      </c>
      <c r="N43" s="558">
        <v>0</v>
      </c>
      <c r="O43" s="558">
        <v>0</v>
      </c>
      <c r="P43" s="558">
        <v>0</v>
      </c>
      <c r="Q43" s="558">
        <v>0</v>
      </c>
      <c r="R43" s="558">
        <v>0</v>
      </c>
      <c r="S43" s="558">
        <v>0</v>
      </c>
      <c r="T43" s="558">
        <v>0</v>
      </c>
      <c r="U43" s="558">
        <v>0</v>
      </c>
      <c r="V43" s="558">
        <v>0</v>
      </c>
    </row>
    <row r="44" spans="1:22" ht="15.75">
      <c r="A44" s="554">
        <v>33</v>
      </c>
      <c r="B44" s="554" t="s">
        <v>922</v>
      </c>
      <c r="C44" s="558">
        <v>0</v>
      </c>
      <c r="D44" s="558">
        <v>0</v>
      </c>
      <c r="E44" s="558">
        <v>0</v>
      </c>
      <c r="F44" s="558">
        <v>0</v>
      </c>
      <c r="G44" s="558">
        <v>0</v>
      </c>
      <c r="H44" s="558">
        <v>0</v>
      </c>
      <c r="I44" s="558">
        <v>0</v>
      </c>
      <c r="J44" s="558">
        <v>0</v>
      </c>
      <c r="K44" s="558">
        <v>0</v>
      </c>
      <c r="L44" s="558">
        <v>0</v>
      </c>
      <c r="M44" s="558">
        <v>0</v>
      </c>
      <c r="N44" s="558">
        <v>0</v>
      </c>
      <c r="O44" s="558">
        <v>0</v>
      </c>
      <c r="P44" s="558">
        <v>0</v>
      </c>
      <c r="Q44" s="558">
        <v>0</v>
      </c>
      <c r="R44" s="558">
        <v>0</v>
      </c>
      <c r="S44" s="558">
        <v>0</v>
      </c>
      <c r="T44" s="558">
        <v>0</v>
      </c>
      <c r="U44" s="558">
        <v>0</v>
      </c>
      <c r="V44" s="558">
        <v>0</v>
      </c>
    </row>
    <row r="45" spans="1:22" ht="15.75">
      <c r="A45" s="554">
        <v>34</v>
      </c>
      <c r="B45" s="554" t="s">
        <v>923</v>
      </c>
      <c r="C45" s="558">
        <v>0</v>
      </c>
      <c r="D45" s="558">
        <v>0</v>
      </c>
      <c r="E45" s="558">
        <v>0</v>
      </c>
      <c r="F45" s="558">
        <v>0</v>
      </c>
      <c r="G45" s="558">
        <v>0</v>
      </c>
      <c r="H45" s="558">
        <v>0</v>
      </c>
      <c r="I45" s="558">
        <v>0</v>
      </c>
      <c r="J45" s="558">
        <v>0</v>
      </c>
      <c r="K45" s="558">
        <v>0</v>
      </c>
      <c r="L45" s="558">
        <v>0</v>
      </c>
      <c r="M45" s="558">
        <v>0</v>
      </c>
      <c r="N45" s="558">
        <v>0</v>
      </c>
      <c r="O45" s="558">
        <v>0</v>
      </c>
      <c r="P45" s="558">
        <v>0</v>
      </c>
      <c r="Q45" s="558">
        <v>0</v>
      </c>
      <c r="R45" s="558">
        <v>0</v>
      </c>
      <c r="S45" s="558">
        <v>0</v>
      </c>
      <c r="T45" s="558">
        <v>0</v>
      </c>
      <c r="U45" s="558">
        <v>0</v>
      </c>
      <c r="V45" s="558">
        <v>0</v>
      </c>
    </row>
    <row r="46" spans="1:22" ht="15.75">
      <c r="A46" s="554">
        <v>35</v>
      </c>
      <c r="B46" s="554" t="s">
        <v>924</v>
      </c>
      <c r="C46" s="558">
        <v>0</v>
      </c>
      <c r="D46" s="558">
        <v>0</v>
      </c>
      <c r="E46" s="558">
        <v>0</v>
      </c>
      <c r="F46" s="558">
        <v>0</v>
      </c>
      <c r="G46" s="558">
        <v>0</v>
      </c>
      <c r="H46" s="558">
        <v>0</v>
      </c>
      <c r="I46" s="558">
        <v>0</v>
      </c>
      <c r="J46" s="558">
        <v>0</v>
      </c>
      <c r="K46" s="558">
        <v>0</v>
      </c>
      <c r="L46" s="558">
        <v>0</v>
      </c>
      <c r="M46" s="558">
        <v>0</v>
      </c>
      <c r="N46" s="558">
        <v>0</v>
      </c>
      <c r="O46" s="558">
        <v>0</v>
      </c>
      <c r="P46" s="558">
        <v>0</v>
      </c>
      <c r="Q46" s="558">
        <v>0</v>
      </c>
      <c r="R46" s="558">
        <v>0</v>
      </c>
      <c r="S46" s="558">
        <v>0</v>
      </c>
      <c r="T46" s="558">
        <v>0</v>
      </c>
      <c r="U46" s="558">
        <v>0</v>
      </c>
      <c r="V46" s="558">
        <v>0</v>
      </c>
    </row>
    <row r="47" spans="1:22" ht="15.75">
      <c r="A47" s="554">
        <v>36</v>
      </c>
      <c r="B47" s="554" t="s">
        <v>925</v>
      </c>
      <c r="C47" s="558">
        <v>0</v>
      </c>
      <c r="D47" s="558">
        <v>0</v>
      </c>
      <c r="E47" s="558">
        <v>0</v>
      </c>
      <c r="F47" s="558">
        <v>0</v>
      </c>
      <c r="G47" s="558">
        <v>0</v>
      </c>
      <c r="H47" s="558">
        <v>0</v>
      </c>
      <c r="I47" s="558">
        <v>0</v>
      </c>
      <c r="J47" s="558">
        <v>0</v>
      </c>
      <c r="K47" s="558">
        <v>0</v>
      </c>
      <c r="L47" s="558">
        <v>0</v>
      </c>
      <c r="M47" s="558">
        <v>0</v>
      </c>
      <c r="N47" s="558">
        <v>0</v>
      </c>
      <c r="O47" s="558">
        <v>0</v>
      </c>
      <c r="P47" s="558">
        <v>0</v>
      </c>
      <c r="Q47" s="558">
        <v>0</v>
      </c>
      <c r="R47" s="558">
        <v>0</v>
      </c>
      <c r="S47" s="558">
        <v>0</v>
      </c>
      <c r="T47" s="558">
        <v>0</v>
      </c>
      <c r="U47" s="558">
        <v>0</v>
      </c>
      <c r="V47" s="558">
        <v>0</v>
      </c>
    </row>
    <row r="48" spans="1:22" ht="15.75">
      <c r="A48" s="554">
        <v>37</v>
      </c>
      <c r="B48" s="554" t="s">
        <v>926</v>
      </c>
      <c r="C48" s="558">
        <v>0</v>
      </c>
      <c r="D48" s="558">
        <v>0</v>
      </c>
      <c r="E48" s="558">
        <v>0</v>
      </c>
      <c r="F48" s="558">
        <v>0</v>
      </c>
      <c r="G48" s="558">
        <v>0</v>
      </c>
      <c r="H48" s="558">
        <v>0</v>
      </c>
      <c r="I48" s="558">
        <v>0</v>
      </c>
      <c r="J48" s="558">
        <v>0</v>
      </c>
      <c r="K48" s="558">
        <v>0</v>
      </c>
      <c r="L48" s="558">
        <v>0</v>
      </c>
      <c r="M48" s="558">
        <v>0</v>
      </c>
      <c r="N48" s="558">
        <v>0</v>
      </c>
      <c r="O48" s="558">
        <v>0</v>
      </c>
      <c r="P48" s="558">
        <v>0</v>
      </c>
      <c r="Q48" s="558">
        <v>0</v>
      </c>
      <c r="R48" s="558">
        <v>0</v>
      </c>
      <c r="S48" s="558">
        <v>0</v>
      </c>
      <c r="T48" s="558">
        <v>0</v>
      </c>
      <c r="U48" s="558">
        <v>0</v>
      </c>
      <c r="V48" s="558">
        <v>0</v>
      </c>
    </row>
    <row r="49" spans="1:22" ht="15.75">
      <c r="A49" s="554">
        <v>38</v>
      </c>
      <c r="B49" s="554" t="s">
        <v>927</v>
      </c>
      <c r="C49" s="558">
        <v>0</v>
      </c>
      <c r="D49" s="558">
        <v>0</v>
      </c>
      <c r="E49" s="558">
        <v>0</v>
      </c>
      <c r="F49" s="558">
        <v>0</v>
      </c>
      <c r="G49" s="558">
        <v>0</v>
      </c>
      <c r="H49" s="558">
        <v>0</v>
      </c>
      <c r="I49" s="558">
        <v>0</v>
      </c>
      <c r="J49" s="558">
        <v>0</v>
      </c>
      <c r="K49" s="558">
        <v>0</v>
      </c>
      <c r="L49" s="558">
        <v>0</v>
      </c>
      <c r="M49" s="558">
        <v>0</v>
      </c>
      <c r="N49" s="558">
        <v>0</v>
      </c>
      <c r="O49" s="558">
        <v>0</v>
      </c>
      <c r="P49" s="558">
        <v>0</v>
      </c>
      <c r="Q49" s="558">
        <v>0</v>
      </c>
      <c r="R49" s="558">
        <v>0</v>
      </c>
      <c r="S49" s="558">
        <v>0</v>
      </c>
      <c r="T49" s="558">
        <v>0</v>
      </c>
      <c r="U49" s="558">
        <v>0</v>
      </c>
      <c r="V49" s="558">
        <v>0</v>
      </c>
    </row>
    <row r="50" spans="1:22" ht="15.75">
      <c r="A50" s="1024" t="s">
        <v>14</v>
      </c>
      <c r="B50" s="1025"/>
      <c r="C50" s="558">
        <v>0</v>
      </c>
      <c r="D50" s="558">
        <v>0</v>
      </c>
      <c r="E50" s="558">
        <v>0</v>
      </c>
      <c r="F50" s="558">
        <v>0</v>
      </c>
      <c r="G50" s="558">
        <v>0</v>
      </c>
      <c r="H50" s="558">
        <v>0</v>
      </c>
      <c r="I50" s="558">
        <v>0</v>
      </c>
      <c r="J50" s="558">
        <v>0</v>
      </c>
      <c r="K50" s="558">
        <v>0</v>
      </c>
      <c r="L50" s="558">
        <v>0</v>
      </c>
      <c r="M50" s="558">
        <v>0</v>
      </c>
      <c r="N50" s="558">
        <v>0</v>
      </c>
      <c r="O50" s="558">
        <v>0</v>
      </c>
      <c r="P50" s="558">
        <v>0</v>
      </c>
      <c r="Q50" s="558">
        <v>0</v>
      </c>
      <c r="R50" s="558">
        <v>0</v>
      </c>
      <c r="S50" s="558">
        <v>0</v>
      </c>
      <c r="T50" s="558">
        <v>0</v>
      </c>
      <c r="U50" s="558">
        <v>0</v>
      </c>
      <c r="V50" s="558">
        <v>0</v>
      </c>
    </row>
    <row r="55" spans="1:22">
      <c r="S55" s="719" t="s">
        <v>885</v>
      </c>
      <c r="T55" s="719"/>
      <c r="U55" s="719"/>
    </row>
    <row r="56" spans="1:22">
      <c r="S56" s="719"/>
      <c r="T56" s="719"/>
      <c r="U56" s="719"/>
    </row>
    <row r="57" spans="1:22">
      <c r="S57" s="719"/>
      <c r="T57" s="719"/>
      <c r="U57" s="719"/>
    </row>
    <row r="58" spans="1:22">
      <c r="S58" s="719"/>
      <c r="T58" s="719"/>
      <c r="U58" s="719"/>
    </row>
    <row r="59" spans="1:22">
      <c r="S59" s="719"/>
      <c r="T59" s="719"/>
      <c r="U59" s="719"/>
    </row>
  </sheetData>
  <mergeCells count="22">
    <mergeCell ref="S55:U59"/>
    <mergeCell ref="L9:N9"/>
    <mergeCell ref="O9:O10"/>
    <mergeCell ref="P9:R9"/>
    <mergeCell ref="S9:S10"/>
    <mergeCell ref="T9:V9"/>
    <mergeCell ref="A50:B50"/>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68.xml><?xml version="1.0" encoding="utf-8"?>
<worksheet xmlns="http://schemas.openxmlformats.org/spreadsheetml/2006/main" xmlns:r="http://schemas.openxmlformats.org/officeDocument/2006/relationships">
  <sheetPr codeName="Sheet67">
    <pageSetUpPr fitToPage="1"/>
  </sheetPr>
  <dimension ref="A1:X57"/>
  <sheetViews>
    <sheetView topLeftCell="A28" zoomScale="70" zoomScaleNormal="70" zoomScaleSheetLayoutView="90" workbookViewId="0">
      <selection activeCell="S50" sqref="S50:V51"/>
    </sheetView>
  </sheetViews>
  <sheetFormatPr defaultColWidth="9.140625" defaultRowHeight="15"/>
  <cols>
    <col min="1" max="1" width="9.140625" style="70"/>
    <col min="2" max="2" width="14" style="70" customWidth="1"/>
    <col min="3" max="3" width="9.7109375" style="70" customWidth="1"/>
    <col min="4" max="4" width="8.140625" style="70" customWidth="1"/>
    <col min="5" max="5" width="7.42578125" style="70" customWidth="1"/>
    <col min="6" max="6" width="9.140625" style="70" customWidth="1"/>
    <col min="7" max="7" width="9.5703125" style="70" customWidth="1"/>
    <col min="8" max="8" width="10.85546875" style="70" customWidth="1"/>
    <col min="9" max="9" width="8.5703125" style="70" customWidth="1"/>
    <col min="10" max="10" width="9.28515625" style="70" customWidth="1"/>
    <col min="11" max="11" width="9.140625" style="70" customWidth="1"/>
    <col min="12" max="12" width="8.7109375" style="70" customWidth="1"/>
    <col min="13" max="13" width="11" style="70" customWidth="1"/>
    <col min="14" max="14" width="11.42578125" style="70" customWidth="1"/>
    <col min="15" max="15" width="8.7109375" style="70" customWidth="1"/>
    <col min="16" max="16" width="11.28515625" style="70" customWidth="1"/>
    <col min="17" max="17" width="10.85546875" style="70" customWidth="1"/>
    <col min="18" max="18" width="12.28515625" style="70" customWidth="1"/>
    <col min="19" max="20" width="10.5703125" style="70" customWidth="1"/>
    <col min="21" max="21" width="11.140625" style="70" customWidth="1"/>
    <col min="22" max="22" width="10.7109375" style="70" bestFit="1" customWidth="1"/>
    <col min="23" max="16384" width="9.140625" style="70"/>
  </cols>
  <sheetData>
    <row r="1" spans="1:24" s="15" customFormat="1" ht="15.75">
      <c r="C1" s="42"/>
      <c r="D1" s="42"/>
      <c r="E1" s="42"/>
      <c r="F1" s="42"/>
      <c r="G1" s="42"/>
      <c r="H1" s="42"/>
      <c r="I1" s="100" t="s">
        <v>0</v>
      </c>
      <c r="J1" s="100"/>
      <c r="S1" s="39"/>
      <c r="T1" s="39"/>
      <c r="U1" s="780" t="s">
        <v>686</v>
      </c>
      <c r="V1" s="780"/>
      <c r="W1" s="40"/>
      <c r="X1" s="40"/>
    </row>
    <row r="2" spans="1:24" s="15" customFormat="1" ht="20.25">
      <c r="E2" s="705" t="s">
        <v>734</v>
      </c>
      <c r="F2" s="705"/>
      <c r="G2" s="705"/>
      <c r="H2" s="705"/>
      <c r="I2" s="705"/>
      <c r="J2" s="705"/>
      <c r="K2" s="705"/>
      <c r="L2" s="705"/>
      <c r="M2" s="705"/>
      <c r="N2" s="705"/>
      <c r="O2" s="705"/>
      <c r="P2" s="705"/>
    </row>
    <row r="3" spans="1:24" s="15" customFormat="1" ht="20.25">
      <c r="H3" s="41"/>
      <c r="I3" s="41"/>
      <c r="J3" s="41"/>
      <c r="K3" s="41"/>
      <c r="L3" s="41"/>
      <c r="M3" s="41"/>
      <c r="N3" s="41"/>
      <c r="O3" s="41"/>
      <c r="P3" s="41"/>
    </row>
    <row r="4" spans="1:24" ht="15.75">
      <c r="C4" s="706" t="s">
        <v>750</v>
      </c>
      <c r="D4" s="706"/>
      <c r="E4" s="706"/>
      <c r="F4" s="706"/>
      <c r="G4" s="706"/>
      <c r="H4" s="706"/>
      <c r="I4" s="706"/>
      <c r="J4" s="706"/>
      <c r="K4" s="706"/>
      <c r="L4" s="706"/>
      <c r="M4" s="706"/>
      <c r="N4" s="706"/>
      <c r="O4" s="706"/>
      <c r="P4" s="706"/>
      <c r="Q4" s="706"/>
      <c r="R4" s="44"/>
      <c r="S4" s="105"/>
      <c r="T4" s="105"/>
      <c r="U4" s="105"/>
      <c r="V4" s="105"/>
      <c r="W4" s="100"/>
    </row>
    <row r="5" spans="1:24">
      <c r="C5" s="71"/>
      <c r="D5" s="71"/>
      <c r="E5" s="71"/>
      <c r="F5" s="71"/>
      <c r="G5" s="71"/>
      <c r="H5" s="71"/>
      <c r="M5" s="71"/>
      <c r="N5" s="71"/>
      <c r="O5" s="71"/>
      <c r="P5" s="71"/>
      <c r="Q5" s="71"/>
      <c r="R5" s="71"/>
      <c r="S5" s="71"/>
      <c r="T5" s="71"/>
      <c r="U5" s="71"/>
      <c r="V5" s="71"/>
      <c r="W5" s="71"/>
    </row>
    <row r="6" spans="1:24">
      <c r="A6" s="74" t="s">
        <v>933</v>
      </c>
      <c r="B6" s="79"/>
    </row>
    <row r="7" spans="1:24">
      <c r="B7" s="286"/>
    </row>
    <row r="8" spans="1:24" s="74" customFormat="1" ht="24.75" customHeight="1">
      <c r="A8" s="1021" t="s">
        <v>2</v>
      </c>
      <c r="B8" s="1020" t="s">
        <v>3</v>
      </c>
      <c r="C8" s="1035" t="s">
        <v>679</v>
      </c>
      <c r="D8" s="1036"/>
      <c r="E8" s="1036"/>
      <c r="F8" s="1036"/>
      <c r="G8" s="1035" t="s">
        <v>683</v>
      </c>
      <c r="H8" s="1036"/>
      <c r="I8" s="1036"/>
      <c r="J8" s="1036"/>
      <c r="K8" s="1035" t="s">
        <v>684</v>
      </c>
      <c r="L8" s="1036"/>
      <c r="M8" s="1036"/>
      <c r="N8" s="1036"/>
      <c r="O8" s="1035" t="s">
        <v>685</v>
      </c>
      <c r="P8" s="1036"/>
      <c r="Q8" s="1036"/>
      <c r="R8" s="1036"/>
      <c r="S8" s="1038" t="s">
        <v>14</v>
      </c>
      <c r="T8" s="1039"/>
      <c r="U8" s="1039"/>
      <c r="V8" s="1039"/>
    </row>
    <row r="9" spans="1:24" s="75" customFormat="1" ht="29.25" customHeight="1">
      <c r="A9" s="1021"/>
      <c r="B9" s="1020"/>
      <c r="C9" s="1022" t="s">
        <v>680</v>
      </c>
      <c r="D9" s="1035" t="s">
        <v>682</v>
      </c>
      <c r="E9" s="1036"/>
      <c r="F9" s="1037"/>
      <c r="G9" s="1022" t="s">
        <v>680</v>
      </c>
      <c r="H9" s="1035" t="s">
        <v>682</v>
      </c>
      <c r="I9" s="1036"/>
      <c r="J9" s="1037"/>
      <c r="K9" s="1022" t="s">
        <v>680</v>
      </c>
      <c r="L9" s="1035" t="s">
        <v>682</v>
      </c>
      <c r="M9" s="1036"/>
      <c r="N9" s="1037"/>
      <c r="O9" s="1022" t="s">
        <v>680</v>
      </c>
      <c r="P9" s="1035" t="s">
        <v>682</v>
      </c>
      <c r="Q9" s="1036"/>
      <c r="R9" s="1037"/>
      <c r="S9" s="1022" t="s">
        <v>680</v>
      </c>
      <c r="T9" s="1035" t="s">
        <v>682</v>
      </c>
      <c r="U9" s="1036"/>
      <c r="V9" s="1037"/>
    </row>
    <row r="10" spans="1:24" s="75" customFormat="1" ht="46.5" customHeight="1">
      <c r="A10" s="1021"/>
      <c r="B10" s="1020"/>
      <c r="C10" s="1023"/>
      <c r="D10" s="537" t="s">
        <v>681</v>
      </c>
      <c r="E10" s="537" t="s">
        <v>193</v>
      </c>
      <c r="F10" s="537" t="s">
        <v>14</v>
      </c>
      <c r="G10" s="1023"/>
      <c r="H10" s="537" t="s">
        <v>681</v>
      </c>
      <c r="I10" s="537" t="s">
        <v>193</v>
      </c>
      <c r="J10" s="537" t="s">
        <v>14</v>
      </c>
      <c r="K10" s="1023"/>
      <c r="L10" s="537" t="s">
        <v>681</v>
      </c>
      <c r="M10" s="537" t="s">
        <v>193</v>
      </c>
      <c r="N10" s="537" t="s">
        <v>14</v>
      </c>
      <c r="O10" s="1023"/>
      <c r="P10" s="537" t="s">
        <v>681</v>
      </c>
      <c r="Q10" s="537" t="s">
        <v>193</v>
      </c>
      <c r="R10" s="537" t="s">
        <v>14</v>
      </c>
      <c r="S10" s="1023"/>
      <c r="T10" s="537" t="s">
        <v>681</v>
      </c>
      <c r="U10" s="537" t="s">
        <v>193</v>
      </c>
      <c r="V10" s="537" t="s">
        <v>14</v>
      </c>
    </row>
    <row r="11" spans="1:24" s="142" customFormat="1" ht="16.149999999999999" customHeight="1">
      <c r="A11" s="556">
        <v>1</v>
      </c>
      <c r="B11" s="557">
        <v>2</v>
      </c>
      <c r="C11" s="557">
        <v>3</v>
      </c>
      <c r="D11" s="556">
        <v>4</v>
      </c>
      <c r="E11" s="557">
        <v>5</v>
      </c>
      <c r="F11" s="557">
        <v>6</v>
      </c>
      <c r="G11" s="556">
        <v>7</v>
      </c>
      <c r="H11" s="557">
        <v>8</v>
      </c>
      <c r="I11" s="557">
        <v>9</v>
      </c>
      <c r="J11" s="556">
        <v>10</v>
      </c>
      <c r="K11" s="557">
        <v>11</v>
      </c>
      <c r="L11" s="557">
        <v>12</v>
      </c>
      <c r="M11" s="556">
        <v>13</v>
      </c>
      <c r="N11" s="557">
        <v>14</v>
      </c>
      <c r="O11" s="557">
        <v>15</v>
      </c>
      <c r="P11" s="556">
        <v>16</v>
      </c>
      <c r="Q11" s="557">
        <v>17</v>
      </c>
      <c r="R11" s="557">
        <v>18</v>
      </c>
      <c r="S11" s="556">
        <v>19</v>
      </c>
      <c r="T11" s="557">
        <v>20</v>
      </c>
      <c r="U11" s="557">
        <v>21</v>
      </c>
      <c r="V11" s="556">
        <v>22</v>
      </c>
    </row>
    <row r="12" spans="1:24" s="142" customFormat="1" ht="16.149999999999999" customHeight="1">
      <c r="A12" s="547">
        <v>1</v>
      </c>
      <c r="B12" s="550" t="s">
        <v>890</v>
      </c>
      <c r="C12" s="558">
        <v>258</v>
      </c>
      <c r="D12" s="560">
        <f>C12*6000/100000</f>
        <v>15.48</v>
      </c>
      <c r="E12" s="558">
        <f>C12*4000/100000</f>
        <v>10.32</v>
      </c>
      <c r="F12" s="558">
        <f t="shared" ref="F12:F50" si="0">SUM(D12:E12)</f>
        <v>25.8</v>
      </c>
      <c r="G12" s="560">
        <v>540</v>
      </c>
      <c r="H12" s="561">
        <f>G12*9000/100000</f>
        <v>48.6</v>
      </c>
      <c r="I12" s="561">
        <f>G12*6000/100000</f>
        <v>32.4</v>
      </c>
      <c r="J12" s="562">
        <f>SUM(H12:I12)</f>
        <v>81</v>
      </c>
      <c r="K12" s="558">
        <v>392</v>
      </c>
      <c r="L12" s="563">
        <f>K12*12000/100000</f>
        <v>47.04</v>
      </c>
      <c r="M12" s="564">
        <f>K12*8000/100000</f>
        <v>31.36</v>
      </c>
      <c r="N12" s="563">
        <f>SUM(L12:M12)</f>
        <v>78.400000000000006</v>
      </c>
      <c r="O12" s="565">
        <v>58</v>
      </c>
      <c r="P12" s="564">
        <f>O12*15000/100000</f>
        <v>8.6999999999999993</v>
      </c>
      <c r="Q12" s="563">
        <f>O12*10000/100000</f>
        <v>5.8</v>
      </c>
      <c r="R12" s="563">
        <f>SUM(P12:Q12)</f>
        <v>14.5</v>
      </c>
      <c r="S12" s="566">
        <f>C12+G12+K12+O12</f>
        <v>1248</v>
      </c>
      <c r="T12" s="563">
        <f>D12+H12+L12+P12</f>
        <v>119.82000000000001</v>
      </c>
      <c r="U12" s="563">
        <f>E12+I12+M12+Q12</f>
        <v>79.88</v>
      </c>
      <c r="V12" s="564">
        <f>SUM(T12:U12)</f>
        <v>199.7</v>
      </c>
    </row>
    <row r="13" spans="1:24" s="142" customFormat="1" ht="16.149999999999999" customHeight="1">
      <c r="A13" s="547">
        <v>2</v>
      </c>
      <c r="B13" s="550" t="s">
        <v>891</v>
      </c>
      <c r="C13" s="558">
        <v>188</v>
      </c>
      <c r="D13" s="560">
        <f t="shared" ref="D13:D50" si="1">C13*6000/100000</f>
        <v>11.28</v>
      </c>
      <c r="E13" s="558">
        <f t="shared" ref="E13:E50" si="2">C13*4000/100000</f>
        <v>7.52</v>
      </c>
      <c r="F13" s="558">
        <f t="shared" si="0"/>
        <v>18.799999999999997</v>
      </c>
      <c r="G13" s="560">
        <v>349</v>
      </c>
      <c r="H13" s="561">
        <f t="shared" ref="H13:H50" si="3">G13*9000/100000</f>
        <v>31.41</v>
      </c>
      <c r="I13" s="561">
        <f t="shared" ref="I13:I50" si="4">G13*6000/100000</f>
        <v>20.94</v>
      </c>
      <c r="J13" s="562">
        <f t="shared" ref="J13:J50" si="5">SUM(H13:I13)</f>
        <v>52.35</v>
      </c>
      <c r="K13" s="558">
        <v>253</v>
      </c>
      <c r="L13" s="563">
        <f t="shared" ref="L13:L50" si="6">K13*12000/100000</f>
        <v>30.36</v>
      </c>
      <c r="M13" s="564">
        <f t="shared" ref="M13:M50" si="7">K13*8000/100000</f>
        <v>20.239999999999998</v>
      </c>
      <c r="N13" s="563">
        <f t="shared" ref="N13:N50" si="8">SUM(L13:M13)</f>
        <v>50.599999999999994</v>
      </c>
      <c r="O13" s="565">
        <v>39</v>
      </c>
      <c r="P13" s="564">
        <f t="shared" ref="P13:P50" si="9">O13*15000/100000</f>
        <v>5.85</v>
      </c>
      <c r="Q13" s="563">
        <f t="shared" ref="Q13:Q50" si="10">O13*10000/100000</f>
        <v>3.9</v>
      </c>
      <c r="R13" s="563">
        <f t="shared" ref="R13:R50" si="11">SUM(P13:Q13)</f>
        <v>9.75</v>
      </c>
      <c r="S13" s="566">
        <f t="shared" ref="S13:S50" si="12">C13+G13+K13+O13</f>
        <v>829</v>
      </c>
      <c r="T13" s="563">
        <f t="shared" ref="T13:T50" si="13">D13+H13+L13+P13</f>
        <v>78.899999999999991</v>
      </c>
      <c r="U13" s="563">
        <f t="shared" ref="U13:U50" si="14">E13+I13+M13+Q13</f>
        <v>52.6</v>
      </c>
      <c r="V13" s="564">
        <f t="shared" ref="V13:V50" si="15">SUM(T13:U13)</f>
        <v>131.5</v>
      </c>
    </row>
    <row r="14" spans="1:24" s="142" customFormat="1" ht="16.149999999999999" customHeight="1">
      <c r="A14" s="547">
        <v>3</v>
      </c>
      <c r="B14" s="550" t="s">
        <v>892</v>
      </c>
      <c r="C14" s="558">
        <v>265</v>
      </c>
      <c r="D14" s="560">
        <f t="shared" si="1"/>
        <v>15.9</v>
      </c>
      <c r="E14" s="558">
        <f t="shared" si="2"/>
        <v>10.6</v>
      </c>
      <c r="F14" s="558">
        <f t="shared" si="0"/>
        <v>26.5</v>
      </c>
      <c r="G14" s="560">
        <v>314</v>
      </c>
      <c r="H14" s="561">
        <f t="shared" si="3"/>
        <v>28.26</v>
      </c>
      <c r="I14" s="561">
        <f t="shared" si="4"/>
        <v>18.84</v>
      </c>
      <c r="J14" s="562">
        <f t="shared" si="5"/>
        <v>47.1</v>
      </c>
      <c r="K14" s="558">
        <v>228</v>
      </c>
      <c r="L14" s="563">
        <f t="shared" si="6"/>
        <v>27.36</v>
      </c>
      <c r="M14" s="564">
        <f t="shared" si="7"/>
        <v>18.239999999999998</v>
      </c>
      <c r="N14" s="563">
        <f t="shared" si="8"/>
        <v>45.599999999999994</v>
      </c>
      <c r="O14" s="565">
        <v>40</v>
      </c>
      <c r="P14" s="564">
        <f t="shared" si="9"/>
        <v>6</v>
      </c>
      <c r="Q14" s="563">
        <f t="shared" si="10"/>
        <v>4</v>
      </c>
      <c r="R14" s="563">
        <f t="shared" si="11"/>
        <v>10</v>
      </c>
      <c r="S14" s="566">
        <f t="shared" si="12"/>
        <v>847</v>
      </c>
      <c r="T14" s="563">
        <f t="shared" si="13"/>
        <v>77.52000000000001</v>
      </c>
      <c r="U14" s="563">
        <f t="shared" si="14"/>
        <v>51.679999999999993</v>
      </c>
      <c r="V14" s="564">
        <f t="shared" si="15"/>
        <v>129.19999999999999</v>
      </c>
    </row>
    <row r="15" spans="1:24" s="142" customFormat="1" ht="16.149999999999999" customHeight="1">
      <c r="A15" s="547">
        <v>4</v>
      </c>
      <c r="B15" s="550" t="s">
        <v>893</v>
      </c>
      <c r="C15" s="558">
        <v>106</v>
      </c>
      <c r="D15" s="560">
        <f t="shared" si="1"/>
        <v>6.36</v>
      </c>
      <c r="E15" s="558">
        <f t="shared" si="2"/>
        <v>4.24</v>
      </c>
      <c r="F15" s="558">
        <f t="shared" si="0"/>
        <v>10.600000000000001</v>
      </c>
      <c r="G15" s="560">
        <v>191</v>
      </c>
      <c r="H15" s="561">
        <f t="shared" si="3"/>
        <v>17.190000000000001</v>
      </c>
      <c r="I15" s="561">
        <f t="shared" si="4"/>
        <v>11.46</v>
      </c>
      <c r="J15" s="562">
        <f t="shared" si="5"/>
        <v>28.650000000000002</v>
      </c>
      <c r="K15" s="558">
        <v>139</v>
      </c>
      <c r="L15" s="563">
        <f t="shared" si="6"/>
        <v>16.68</v>
      </c>
      <c r="M15" s="564">
        <f t="shared" si="7"/>
        <v>11.12</v>
      </c>
      <c r="N15" s="563">
        <f t="shared" si="8"/>
        <v>27.799999999999997</v>
      </c>
      <c r="O15" s="565">
        <v>21</v>
      </c>
      <c r="P15" s="564">
        <f t="shared" si="9"/>
        <v>3.15</v>
      </c>
      <c r="Q15" s="563">
        <f t="shared" si="10"/>
        <v>2.1</v>
      </c>
      <c r="R15" s="563">
        <f t="shared" si="11"/>
        <v>5.25</v>
      </c>
      <c r="S15" s="566">
        <f t="shared" si="12"/>
        <v>457</v>
      </c>
      <c r="T15" s="563">
        <f t="shared" si="13"/>
        <v>43.38</v>
      </c>
      <c r="U15" s="563">
        <f t="shared" si="14"/>
        <v>28.92</v>
      </c>
      <c r="V15" s="564">
        <f t="shared" si="15"/>
        <v>72.300000000000011</v>
      </c>
    </row>
    <row r="16" spans="1:24" s="142" customFormat="1" ht="16.149999999999999" customHeight="1">
      <c r="A16" s="547">
        <v>5</v>
      </c>
      <c r="B16" s="550" t="s">
        <v>894</v>
      </c>
      <c r="C16" s="558">
        <v>162</v>
      </c>
      <c r="D16" s="560">
        <f t="shared" si="1"/>
        <v>9.7200000000000006</v>
      </c>
      <c r="E16" s="558">
        <f t="shared" si="2"/>
        <v>6.48</v>
      </c>
      <c r="F16" s="558">
        <f t="shared" si="0"/>
        <v>16.200000000000003</v>
      </c>
      <c r="G16" s="560">
        <v>341</v>
      </c>
      <c r="H16" s="561">
        <f t="shared" si="3"/>
        <v>30.69</v>
      </c>
      <c r="I16" s="561">
        <f t="shared" si="4"/>
        <v>20.46</v>
      </c>
      <c r="J16" s="562">
        <f t="shared" si="5"/>
        <v>51.150000000000006</v>
      </c>
      <c r="K16" s="558">
        <v>248</v>
      </c>
      <c r="L16" s="563">
        <f t="shared" si="6"/>
        <v>29.76</v>
      </c>
      <c r="M16" s="564">
        <f t="shared" si="7"/>
        <v>19.84</v>
      </c>
      <c r="N16" s="563">
        <f t="shared" si="8"/>
        <v>49.6</v>
      </c>
      <c r="O16" s="565">
        <v>37</v>
      </c>
      <c r="P16" s="564">
        <f t="shared" si="9"/>
        <v>5.55</v>
      </c>
      <c r="Q16" s="563">
        <f t="shared" si="10"/>
        <v>3.7</v>
      </c>
      <c r="R16" s="563">
        <f t="shared" si="11"/>
        <v>9.25</v>
      </c>
      <c r="S16" s="566">
        <f t="shared" si="12"/>
        <v>788</v>
      </c>
      <c r="T16" s="563">
        <f t="shared" si="13"/>
        <v>75.72</v>
      </c>
      <c r="U16" s="563">
        <f t="shared" si="14"/>
        <v>50.480000000000004</v>
      </c>
      <c r="V16" s="564">
        <f t="shared" si="15"/>
        <v>126.2</v>
      </c>
    </row>
    <row r="17" spans="1:22" s="142" customFormat="1" ht="16.149999999999999" customHeight="1">
      <c r="A17" s="547">
        <v>6</v>
      </c>
      <c r="B17" s="550" t="s">
        <v>895</v>
      </c>
      <c r="C17" s="558">
        <v>96</v>
      </c>
      <c r="D17" s="560">
        <f t="shared" si="1"/>
        <v>5.76</v>
      </c>
      <c r="E17" s="558">
        <f t="shared" si="2"/>
        <v>3.84</v>
      </c>
      <c r="F17" s="558">
        <f t="shared" si="0"/>
        <v>9.6</v>
      </c>
      <c r="G17" s="560">
        <v>198</v>
      </c>
      <c r="H17" s="561">
        <f t="shared" si="3"/>
        <v>17.82</v>
      </c>
      <c r="I17" s="561">
        <f t="shared" si="4"/>
        <v>11.88</v>
      </c>
      <c r="J17" s="562">
        <f t="shared" si="5"/>
        <v>29.700000000000003</v>
      </c>
      <c r="K17" s="558">
        <v>227</v>
      </c>
      <c r="L17" s="563">
        <f t="shared" si="6"/>
        <v>27.24</v>
      </c>
      <c r="M17" s="564">
        <f t="shared" si="7"/>
        <v>18.16</v>
      </c>
      <c r="N17" s="563">
        <f t="shared" si="8"/>
        <v>45.4</v>
      </c>
      <c r="O17" s="565">
        <v>26</v>
      </c>
      <c r="P17" s="564">
        <f t="shared" si="9"/>
        <v>3.9</v>
      </c>
      <c r="Q17" s="563">
        <f t="shared" si="10"/>
        <v>2.6</v>
      </c>
      <c r="R17" s="563">
        <f t="shared" si="11"/>
        <v>6.5</v>
      </c>
      <c r="S17" s="566">
        <f t="shared" si="12"/>
        <v>547</v>
      </c>
      <c r="T17" s="563">
        <f t="shared" si="13"/>
        <v>54.719999999999992</v>
      </c>
      <c r="U17" s="563">
        <f t="shared" si="14"/>
        <v>36.480000000000004</v>
      </c>
      <c r="V17" s="564">
        <f t="shared" si="15"/>
        <v>91.199999999999989</v>
      </c>
    </row>
    <row r="18" spans="1:22" s="142" customFormat="1" ht="16.149999999999999" customHeight="1">
      <c r="A18" s="547">
        <v>7</v>
      </c>
      <c r="B18" s="550" t="s">
        <v>896</v>
      </c>
      <c r="C18" s="558">
        <v>246</v>
      </c>
      <c r="D18" s="560">
        <f t="shared" si="1"/>
        <v>14.76</v>
      </c>
      <c r="E18" s="558">
        <f t="shared" si="2"/>
        <v>9.84</v>
      </c>
      <c r="F18" s="558">
        <f t="shared" si="0"/>
        <v>24.6</v>
      </c>
      <c r="G18" s="560">
        <v>516</v>
      </c>
      <c r="H18" s="561">
        <f t="shared" si="3"/>
        <v>46.44</v>
      </c>
      <c r="I18" s="561">
        <f t="shared" si="4"/>
        <v>30.96</v>
      </c>
      <c r="J18" s="562">
        <f t="shared" si="5"/>
        <v>77.400000000000006</v>
      </c>
      <c r="K18" s="558">
        <v>374</v>
      </c>
      <c r="L18" s="563">
        <f t="shared" si="6"/>
        <v>44.88</v>
      </c>
      <c r="M18" s="564">
        <f t="shared" si="7"/>
        <v>29.92</v>
      </c>
      <c r="N18" s="563">
        <f t="shared" si="8"/>
        <v>74.800000000000011</v>
      </c>
      <c r="O18" s="565">
        <v>56</v>
      </c>
      <c r="P18" s="564">
        <f t="shared" si="9"/>
        <v>8.4</v>
      </c>
      <c r="Q18" s="563">
        <f t="shared" si="10"/>
        <v>5.6</v>
      </c>
      <c r="R18" s="563">
        <f t="shared" si="11"/>
        <v>14</v>
      </c>
      <c r="S18" s="566">
        <f t="shared" si="12"/>
        <v>1192</v>
      </c>
      <c r="T18" s="563">
        <f t="shared" si="13"/>
        <v>114.48</v>
      </c>
      <c r="U18" s="563">
        <f t="shared" si="14"/>
        <v>76.319999999999993</v>
      </c>
      <c r="V18" s="564">
        <f t="shared" si="15"/>
        <v>190.8</v>
      </c>
    </row>
    <row r="19" spans="1:22" s="142" customFormat="1" ht="16.149999999999999" customHeight="1">
      <c r="A19" s="547">
        <v>8</v>
      </c>
      <c r="B19" s="550" t="s">
        <v>897</v>
      </c>
      <c r="C19" s="558">
        <v>99</v>
      </c>
      <c r="D19" s="560">
        <f t="shared" si="1"/>
        <v>5.94</v>
      </c>
      <c r="E19" s="558">
        <f t="shared" si="2"/>
        <v>3.96</v>
      </c>
      <c r="F19" s="558">
        <f t="shared" si="0"/>
        <v>9.9</v>
      </c>
      <c r="G19" s="560">
        <v>144</v>
      </c>
      <c r="H19" s="561">
        <f t="shared" si="3"/>
        <v>12.96</v>
      </c>
      <c r="I19" s="561">
        <f t="shared" si="4"/>
        <v>8.64</v>
      </c>
      <c r="J19" s="562">
        <f t="shared" si="5"/>
        <v>21.6</v>
      </c>
      <c r="K19" s="558">
        <v>105</v>
      </c>
      <c r="L19" s="563">
        <f t="shared" si="6"/>
        <v>12.6</v>
      </c>
      <c r="M19" s="564">
        <f t="shared" si="7"/>
        <v>8.4</v>
      </c>
      <c r="N19" s="563">
        <f t="shared" si="8"/>
        <v>21</v>
      </c>
      <c r="O19" s="565">
        <v>17</v>
      </c>
      <c r="P19" s="564">
        <f t="shared" si="9"/>
        <v>2.5499999999999998</v>
      </c>
      <c r="Q19" s="563">
        <f t="shared" si="10"/>
        <v>1.7</v>
      </c>
      <c r="R19" s="563">
        <f t="shared" si="11"/>
        <v>4.25</v>
      </c>
      <c r="S19" s="566">
        <f t="shared" si="12"/>
        <v>365</v>
      </c>
      <c r="T19" s="563">
        <f t="shared" si="13"/>
        <v>34.049999999999997</v>
      </c>
      <c r="U19" s="563">
        <f t="shared" si="14"/>
        <v>22.7</v>
      </c>
      <c r="V19" s="564">
        <f t="shared" si="15"/>
        <v>56.75</v>
      </c>
    </row>
    <row r="20" spans="1:22" s="142" customFormat="1" ht="16.149999999999999" customHeight="1">
      <c r="A20" s="547">
        <v>9</v>
      </c>
      <c r="B20" s="550" t="s">
        <v>898</v>
      </c>
      <c r="C20" s="558">
        <v>85</v>
      </c>
      <c r="D20" s="560">
        <f t="shared" si="1"/>
        <v>5.0999999999999996</v>
      </c>
      <c r="E20" s="558">
        <f t="shared" si="2"/>
        <v>3.4</v>
      </c>
      <c r="F20" s="558">
        <f t="shared" si="0"/>
        <v>8.5</v>
      </c>
      <c r="G20" s="560">
        <v>84</v>
      </c>
      <c r="H20" s="561">
        <f t="shared" si="3"/>
        <v>7.56</v>
      </c>
      <c r="I20" s="561">
        <f t="shared" si="4"/>
        <v>5.04</v>
      </c>
      <c r="J20" s="562">
        <f t="shared" si="5"/>
        <v>12.6</v>
      </c>
      <c r="K20" s="558">
        <v>61</v>
      </c>
      <c r="L20" s="563">
        <f t="shared" si="6"/>
        <v>7.32</v>
      </c>
      <c r="M20" s="564">
        <f t="shared" si="7"/>
        <v>4.88</v>
      </c>
      <c r="N20" s="563">
        <f t="shared" si="8"/>
        <v>12.2</v>
      </c>
      <c r="O20" s="565">
        <v>11</v>
      </c>
      <c r="P20" s="564">
        <f t="shared" si="9"/>
        <v>1.65</v>
      </c>
      <c r="Q20" s="563">
        <f t="shared" si="10"/>
        <v>1.1000000000000001</v>
      </c>
      <c r="R20" s="563">
        <f t="shared" si="11"/>
        <v>2.75</v>
      </c>
      <c r="S20" s="566">
        <f t="shared" si="12"/>
        <v>241</v>
      </c>
      <c r="T20" s="563">
        <f t="shared" si="13"/>
        <v>21.63</v>
      </c>
      <c r="U20" s="563">
        <f t="shared" si="14"/>
        <v>14.42</v>
      </c>
      <c r="V20" s="564">
        <f t="shared" si="15"/>
        <v>36.049999999999997</v>
      </c>
    </row>
    <row r="21" spans="1:22" s="142" customFormat="1" ht="16.149999999999999" customHeight="1">
      <c r="A21" s="547">
        <v>10</v>
      </c>
      <c r="B21" s="550" t="s">
        <v>899</v>
      </c>
      <c r="C21" s="558">
        <v>128</v>
      </c>
      <c r="D21" s="560">
        <f t="shared" si="1"/>
        <v>7.68</v>
      </c>
      <c r="E21" s="558">
        <f t="shared" si="2"/>
        <v>5.12</v>
      </c>
      <c r="F21" s="558">
        <f t="shared" si="0"/>
        <v>12.8</v>
      </c>
      <c r="G21" s="560">
        <v>268</v>
      </c>
      <c r="H21" s="561">
        <f t="shared" si="3"/>
        <v>24.12</v>
      </c>
      <c r="I21" s="561">
        <f t="shared" si="4"/>
        <v>16.079999999999998</v>
      </c>
      <c r="J21" s="562">
        <f t="shared" si="5"/>
        <v>40.200000000000003</v>
      </c>
      <c r="K21" s="558">
        <v>194</v>
      </c>
      <c r="L21" s="563">
        <f t="shared" si="6"/>
        <v>23.28</v>
      </c>
      <c r="M21" s="564">
        <f t="shared" si="7"/>
        <v>15.52</v>
      </c>
      <c r="N21" s="563">
        <f t="shared" si="8"/>
        <v>38.799999999999997</v>
      </c>
      <c r="O21" s="565">
        <v>29</v>
      </c>
      <c r="P21" s="564">
        <f t="shared" si="9"/>
        <v>4.3499999999999996</v>
      </c>
      <c r="Q21" s="563">
        <f t="shared" si="10"/>
        <v>2.9</v>
      </c>
      <c r="R21" s="563">
        <f t="shared" si="11"/>
        <v>7.25</v>
      </c>
      <c r="S21" s="566">
        <f t="shared" si="12"/>
        <v>619</v>
      </c>
      <c r="T21" s="563">
        <f t="shared" si="13"/>
        <v>59.43</v>
      </c>
      <c r="U21" s="563">
        <f t="shared" si="14"/>
        <v>39.619999999999997</v>
      </c>
      <c r="V21" s="564">
        <f t="shared" si="15"/>
        <v>99.05</v>
      </c>
    </row>
    <row r="22" spans="1:22" s="142" customFormat="1" ht="16.149999999999999" customHeight="1">
      <c r="A22" s="547">
        <v>11</v>
      </c>
      <c r="B22" s="550" t="s">
        <v>900</v>
      </c>
      <c r="C22" s="558">
        <v>149</v>
      </c>
      <c r="D22" s="560">
        <f t="shared" si="1"/>
        <v>8.94</v>
      </c>
      <c r="E22" s="558">
        <f t="shared" si="2"/>
        <v>5.96</v>
      </c>
      <c r="F22" s="558">
        <f t="shared" si="0"/>
        <v>14.899999999999999</v>
      </c>
      <c r="G22" s="560">
        <v>310</v>
      </c>
      <c r="H22" s="561">
        <f t="shared" si="3"/>
        <v>27.9</v>
      </c>
      <c r="I22" s="561">
        <f t="shared" si="4"/>
        <v>18.600000000000001</v>
      </c>
      <c r="J22" s="562">
        <f t="shared" si="5"/>
        <v>46.5</v>
      </c>
      <c r="K22" s="558">
        <v>225</v>
      </c>
      <c r="L22" s="563">
        <f t="shared" si="6"/>
        <v>27</v>
      </c>
      <c r="M22" s="564">
        <f t="shared" si="7"/>
        <v>18</v>
      </c>
      <c r="N22" s="563">
        <f t="shared" si="8"/>
        <v>45</v>
      </c>
      <c r="O22" s="565">
        <v>34</v>
      </c>
      <c r="P22" s="564">
        <f t="shared" si="9"/>
        <v>5.0999999999999996</v>
      </c>
      <c r="Q22" s="563">
        <f t="shared" si="10"/>
        <v>3.4</v>
      </c>
      <c r="R22" s="563">
        <f t="shared" si="11"/>
        <v>8.5</v>
      </c>
      <c r="S22" s="566">
        <f t="shared" si="12"/>
        <v>718</v>
      </c>
      <c r="T22" s="563">
        <f t="shared" si="13"/>
        <v>68.94</v>
      </c>
      <c r="U22" s="563">
        <f t="shared" si="14"/>
        <v>45.96</v>
      </c>
      <c r="V22" s="564">
        <f t="shared" si="15"/>
        <v>114.9</v>
      </c>
    </row>
    <row r="23" spans="1:22" s="142" customFormat="1" ht="16.149999999999999" customHeight="1">
      <c r="A23" s="547">
        <v>12</v>
      </c>
      <c r="B23" s="550" t="s">
        <v>901</v>
      </c>
      <c r="C23" s="558">
        <v>191</v>
      </c>
      <c r="D23" s="560">
        <f t="shared" si="1"/>
        <v>11.46</v>
      </c>
      <c r="E23" s="558">
        <f t="shared" si="2"/>
        <v>7.64</v>
      </c>
      <c r="F23" s="558">
        <f t="shared" si="0"/>
        <v>19.100000000000001</v>
      </c>
      <c r="G23" s="560">
        <v>400</v>
      </c>
      <c r="H23" s="561">
        <f t="shared" si="3"/>
        <v>36</v>
      </c>
      <c r="I23" s="561">
        <f t="shared" si="4"/>
        <v>24</v>
      </c>
      <c r="J23" s="562">
        <f t="shared" si="5"/>
        <v>60</v>
      </c>
      <c r="K23" s="558">
        <v>319</v>
      </c>
      <c r="L23" s="563">
        <f t="shared" si="6"/>
        <v>38.28</v>
      </c>
      <c r="M23" s="564">
        <f t="shared" si="7"/>
        <v>25.52</v>
      </c>
      <c r="N23" s="563">
        <f t="shared" si="8"/>
        <v>63.8</v>
      </c>
      <c r="O23" s="565">
        <v>45</v>
      </c>
      <c r="P23" s="564">
        <f t="shared" si="9"/>
        <v>6.75</v>
      </c>
      <c r="Q23" s="563">
        <f t="shared" si="10"/>
        <v>4.5</v>
      </c>
      <c r="R23" s="563">
        <f t="shared" si="11"/>
        <v>11.25</v>
      </c>
      <c r="S23" s="566">
        <f t="shared" si="12"/>
        <v>955</v>
      </c>
      <c r="T23" s="563">
        <f t="shared" si="13"/>
        <v>92.490000000000009</v>
      </c>
      <c r="U23" s="563">
        <f t="shared" si="14"/>
        <v>61.66</v>
      </c>
      <c r="V23" s="564">
        <f t="shared" si="15"/>
        <v>154.15</v>
      </c>
    </row>
    <row r="24" spans="1:22" s="142" customFormat="1" ht="16.149999999999999" customHeight="1">
      <c r="A24" s="547">
        <v>13</v>
      </c>
      <c r="B24" s="550" t="s">
        <v>902</v>
      </c>
      <c r="C24" s="558">
        <v>163</v>
      </c>
      <c r="D24" s="560">
        <f t="shared" si="1"/>
        <v>9.7799999999999994</v>
      </c>
      <c r="E24" s="558">
        <f t="shared" si="2"/>
        <v>6.52</v>
      </c>
      <c r="F24" s="558">
        <f t="shared" si="0"/>
        <v>16.299999999999997</v>
      </c>
      <c r="G24" s="560">
        <v>343</v>
      </c>
      <c r="H24" s="561">
        <f t="shared" si="3"/>
        <v>30.87</v>
      </c>
      <c r="I24" s="561">
        <f t="shared" si="4"/>
        <v>20.58</v>
      </c>
      <c r="J24" s="562">
        <f t="shared" si="5"/>
        <v>51.45</v>
      </c>
      <c r="K24" s="558">
        <v>249</v>
      </c>
      <c r="L24" s="563">
        <f t="shared" si="6"/>
        <v>29.88</v>
      </c>
      <c r="M24" s="564">
        <f t="shared" si="7"/>
        <v>19.920000000000002</v>
      </c>
      <c r="N24" s="563">
        <f t="shared" si="8"/>
        <v>49.8</v>
      </c>
      <c r="O24" s="565">
        <v>37</v>
      </c>
      <c r="P24" s="564">
        <f t="shared" si="9"/>
        <v>5.55</v>
      </c>
      <c r="Q24" s="563">
        <f t="shared" si="10"/>
        <v>3.7</v>
      </c>
      <c r="R24" s="563">
        <f t="shared" si="11"/>
        <v>9.25</v>
      </c>
      <c r="S24" s="566">
        <f t="shared" si="12"/>
        <v>792</v>
      </c>
      <c r="T24" s="563">
        <f t="shared" si="13"/>
        <v>76.08</v>
      </c>
      <c r="U24" s="563">
        <f t="shared" si="14"/>
        <v>50.72</v>
      </c>
      <c r="V24" s="564">
        <f t="shared" si="15"/>
        <v>126.8</v>
      </c>
    </row>
    <row r="25" spans="1:22" s="142" customFormat="1" ht="16.149999999999999" customHeight="1">
      <c r="A25" s="547">
        <v>14</v>
      </c>
      <c r="B25" s="550" t="s">
        <v>903</v>
      </c>
      <c r="C25" s="558">
        <v>135</v>
      </c>
      <c r="D25" s="560">
        <f t="shared" si="1"/>
        <v>8.1</v>
      </c>
      <c r="E25" s="558">
        <f t="shared" si="2"/>
        <v>5.4</v>
      </c>
      <c r="F25" s="558">
        <f t="shared" si="0"/>
        <v>13.5</v>
      </c>
      <c r="G25" s="560">
        <v>283</v>
      </c>
      <c r="H25" s="561">
        <f t="shared" si="3"/>
        <v>25.47</v>
      </c>
      <c r="I25" s="561">
        <f t="shared" si="4"/>
        <v>16.98</v>
      </c>
      <c r="J25" s="562">
        <f t="shared" si="5"/>
        <v>42.45</v>
      </c>
      <c r="K25" s="558">
        <v>206</v>
      </c>
      <c r="L25" s="563">
        <f t="shared" si="6"/>
        <v>24.72</v>
      </c>
      <c r="M25" s="564">
        <f t="shared" si="7"/>
        <v>16.48</v>
      </c>
      <c r="N25" s="563">
        <f t="shared" si="8"/>
        <v>41.2</v>
      </c>
      <c r="O25" s="565">
        <v>31</v>
      </c>
      <c r="P25" s="564">
        <f t="shared" si="9"/>
        <v>4.6500000000000004</v>
      </c>
      <c r="Q25" s="563">
        <f t="shared" si="10"/>
        <v>3.1</v>
      </c>
      <c r="R25" s="563">
        <f t="shared" si="11"/>
        <v>7.75</v>
      </c>
      <c r="S25" s="566">
        <f t="shared" si="12"/>
        <v>655</v>
      </c>
      <c r="T25" s="563">
        <f t="shared" si="13"/>
        <v>62.94</v>
      </c>
      <c r="U25" s="563">
        <f t="shared" si="14"/>
        <v>41.96</v>
      </c>
      <c r="V25" s="564">
        <f t="shared" si="15"/>
        <v>104.9</v>
      </c>
    </row>
    <row r="26" spans="1:22" s="142" customFormat="1" ht="16.149999999999999" customHeight="1">
      <c r="A26" s="547">
        <v>15</v>
      </c>
      <c r="B26" s="550" t="s">
        <v>904</v>
      </c>
      <c r="C26" s="558">
        <v>239</v>
      </c>
      <c r="D26" s="560">
        <f t="shared" si="1"/>
        <v>14.34</v>
      </c>
      <c r="E26" s="558">
        <f t="shared" si="2"/>
        <v>9.56</v>
      </c>
      <c r="F26" s="558">
        <f t="shared" si="0"/>
        <v>23.9</v>
      </c>
      <c r="G26" s="560">
        <v>499</v>
      </c>
      <c r="H26" s="561">
        <f t="shared" si="3"/>
        <v>44.91</v>
      </c>
      <c r="I26" s="561">
        <f t="shared" si="4"/>
        <v>29.94</v>
      </c>
      <c r="J26" s="562">
        <f t="shared" si="5"/>
        <v>74.849999999999994</v>
      </c>
      <c r="K26" s="558">
        <v>363</v>
      </c>
      <c r="L26" s="563">
        <f t="shared" si="6"/>
        <v>43.56</v>
      </c>
      <c r="M26" s="564">
        <f t="shared" si="7"/>
        <v>29.04</v>
      </c>
      <c r="N26" s="563">
        <f t="shared" si="8"/>
        <v>72.599999999999994</v>
      </c>
      <c r="O26" s="565">
        <v>54</v>
      </c>
      <c r="P26" s="564">
        <f t="shared" si="9"/>
        <v>8.1</v>
      </c>
      <c r="Q26" s="563">
        <f t="shared" si="10"/>
        <v>5.4</v>
      </c>
      <c r="R26" s="563">
        <f t="shared" si="11"/>
        <v>13.5</v>
      </c>
      <c r="S26" s="566">
        <f t="shared" si="12"/>
        <v>1155</v>
      </c>
      <c r="T26" s="563">
        <f t="shared" si="13"/>
        <v>110.91</v>
      </c>
      <c r="U26" s="563">
        <f t="shared" si="14"/>
        <v>73.94</v>
      </c>
      <c r="V26" s="564">
        <f t="shared" si="15"/>
        <v>184.85</v>
      </c>
    </row>
    <row r="27" spans="1:22" s="142" customFormat="1" ht="16.149999999999999" customHeight="1">
      <c r="A27" s="547">
        <v>16</v>
      </c>
      <c r="B27" s="550" t="s">
        <v>905</v>
      </c>
      <c r="C27" s="558">
        <v>162</v>
      </c>
      <c r="D27" s="560">
        <f t="shared" si="1"/>
        <v>9.7200000000000006</v>
      </c>
      <c r="E27" s="558">
        <f t="shared" si="2"/>
        <v>6.48</v>
      </c>
      <c r="F27" s="558">
        <f t="shared" si="0"/>
        <v>16.200000000000003</v>
      </c>
      <c r="G27" s="560">
        <v>340</v>
      </c>
      <c r="H27" s="561">
        <f t="shared" si="3"/>
        <v>30.6</v>
      </c>
      <c r="I27" s="561">
        <f t="shared" si="4"/>
        <v>20.399999999999999</v>
      </c>
      <c r="J27" s="562">
        <f t="shared" si="5"/>
        <v>51</v>
      </c>
      <c r="K27" s="558">
        <v>247</v>
      </c>
      <c r="L27" s="563">
        <f t="shared" si="6"/>
        <v>29.64</v>
      </c>
      <c r="M27" s="564">
        <f t="shared" si="7"/>
        <v>19.760000000000002</v>
      </c>
      <c r="N27" s="563">
        <f t="shared" si="8"/>
        <v>49.400000000000006</v>
      </c>
      <c r="O27" s="565">
        <v>37</v>
      </c>
      <c r="P27" s="564">
        <f t="shared" si="9"/>
        <v>5.55</v>
      </c>
      <c r="Q27" s="563">
        <f t="shared" si="10"/>
        <v>3.7</v>
      </c>
      <c r="R27" s="563">
        <f t="shared" si="11"/>
        <v>9.25</v>
      </c>
      <c r="S27" s="566">
        <f t="shared" si="12"/>
        <v>786</v>
      </c>
      <c r="T27" s="563">
        <f t="shared" si="13"/>
        <v>75.510000000000005</v>
      </c>
      <c r="U27" s="563">
        <f t="shared" si="14"/>
        <v>50.34</v>
      </c>
      <c r="V27" s="564">
        <f t="shared" si="15"/>
        <v>125.85000000000001</v>
      </c>
    </row>
    <row r="28" spans="1:22" s="142" customFormat="1" ht="16.149999999999999" customHeight="1">
      <c r="A28" s="547">
        <v>17</v>
      </c>
      <c r="B28" s="550" t="s">
        <v>906</v>
      </c>
      <c r="C28" s="558">
        <v>32</v>
      </c>
      <c r="D28" s="560">
        <f t="shared" si="1"/>
        <v>1.92</v>
      </c>
      <c r="E28" s="558">
        <f t="shared" si="2"/>
        <v>1.28</v>
      </c>
      <c r="F28" s="558">
        <f t="shared" si="0"/>
        <v>3.2</v>
      </c>
      <c r="G28" s="560">
        <v>68</v>
      </c>
      <c r="H28" s="561">
        <f t="shared" si="3"/>
        <v>6.12</v>
      </c>
      <c r="I28" s="561">
        <f t="shared" si="4"/>
        <v>4.08</v>
      </c>
      <c r="J28" s="562">
        <f t="shared" si="5"/>
        <v>10.199999999999999</v>
      </c>
      <c r="K28" s="558">
        <v>49</v>
      </c>
      <c r="L28" s="563">
        <f t="shared" si="6"/>
        <v>5.88</v>
      </c>
      <c r="M28" s="564">
        <f t="shared" si="7"/>
        <v>3.92</v>
      </c>
      <c r="N28" s="563">
        <f t="shared" si="8"/>
        <v>9.8000000000000007</v>
      </c>
      <c r="O28" s="565">
        <v>7</v>
      </c>
      <c r="P28" s="564">
        <f t="shared" si="9"/>
        <v>1.05</v>
      </c>
      <c r="Q28" s="563">
        <f t="shared" si="10"/>
        <v>0.7</v>
      </c>
      <c r="R28" s="563">
        <f t="shared" si="11"/>
        <v>1.75</v>
      </c>
      <c r="S28" s="566">
        <f t="shared" si="12"/>
        <v>156</v>
      </c>
      <c r="T28" s="563">
        <f t="shared" si="13"/>
        <v>14.969999999999999</v>
      </c>
      <c r="U28" s="563">
        <f t="shared" si="14"/>
        <v>9.98</v>
      </c>
      <c r="V28" s="564">
        <f t="shared" si="15"/>
        <v>24.95</v>
      </c>
    </row>
    <row r="29" spans="1:22" s="142" customFormat="1" ht="16.149999999999999" customHeight="1">
      <c r="A29" s="547">
        <v>18</v>
      </c>
      <c r="B29" s="550" t="s">
        <v>907</v>
      </c>
      <c r="C29" s="558">
        <v>157</v>
      </c>
      <c r="D29" s="560">
        <f t="shared" si="1"/>
        <v>9.42</v>
      </c>
      <c r="E29" s="558">
        <f t="shared" si="2"/>
        <v>6.28</v>
      </c>
      <c r="F29" s="558">
        <f t="shared" si="0"/>
        <v>15.7</v>
      </c>
      <c r="G29" s="560">
        <v>329</v>
      </c>
      <c r="H29" s="561">
        <f t="shared" si="3"/>
        <v>29.61</v>
      </c>
      <c r="I29" s="561">
        <f t="shared" si="4"/>
        <v>19.739999999999998</v>
      </c>
      <c r="J29" s="562">
        <f t="shared" si="5"/>
        <v>49.349999999999994</v>
      </c>
      <c r="K29" s="558">
        <v>259</v>
      </c>
      <c r="L29" s="563">
        <f t="shared" si="6"/>
        <v>31.08</v>
      </c>
      <c r="M29" s="564">
        <f t="shared" si="7"/>
        <v>20.72</v>
      </c>
      <c r="N29" s="563">
        <f t="shared" si="8"/>
        <v>51.8</v>
      </c>
      <c r="O29" s="565">
        <v>37</v>
      </c>
      <c r="P29" s="564">
        <f t="shared" si="9"/>
        <v>5.55</v>
      </c>
      <c r="Q29" s="563">
        <f t="shared" si="10"/>
        <v>3.7</v>
      </c>
      <c r="R29" s="563">
        <f t="shared" si="11"/>
        <v>9.25</v>
      </c>
      <c r="S29" s="566">
        <f t="shared" si="12"/>
        <v>782</v>
      </c>
      <c r="T29" s="563">
        <f t="shared" si="13"/>
        <v>75.66</v>
      </c>
      <c r="U29" s="563">
        <f t="shared" si="14"/>
        <v>50.44</v>
      </c>
      <c r="V29" s="564">
        <f t="shared" si="15"/>
        <v>126.1</v>
      </c>
    </row>
    <row r="30" spans="1:22" s="142" customFormat="1" ht="16.149999999999999" customHeight="1">
      <c r="A30" s="547">
        <v>19</v>
      </c>
      <c r="B30" s="550" t="s">
        <v>908</v>
      </c>
      <c r="C30" s="558">
        <v>244</v>
      </c>
      <c r="D30" s="560">
        <f t="shared" si="1"/>
        <v>14.64</v>
      </c>
      <c r="E30" s="558">
        <f t="shared" si="2"/>
        <v>9.76</v>
      </c>
      <c r="F30" s="558">
        <f t="shared" si="0"/>
        <v>24.4</v>
      </c>
      <c r="G30" s="560">
        <v>511</v>
      </c>
      <c r="H30" s="561">
        <f t="shared" si="3"/>
        <v>45.99</v>
      </c>
      <c r="I30" s="561">
        <f t="shared" si="4"/>
        <v>30.66</v>
      </c>
      <c r="J30" s="562">
        <f t="shared" si="5"/>
        <v>76.650000000000006</v>
      </c>
      <c r="K30" s="558">
        <v>371</v>
      </c>
      <c r="L30" s="563">
        <f t="shared" si="6"/>
        <v>44.52</v>
      </c>
      <c r="M30" s="564">
        <f t="shared" si="7"/>
        <v>29.68</v>
      </c>
      <c r="N30" s="563">
        <f t="shared" si="8"/>
        <v>74.2</v>
      </c>
      <c r="O30" s="565">
        <v>55</v>
      </c>
      <c r="P30" s="564">
        <f t="shared" si="9"/>
        <v>8.25</v>
      </c>
      <c r="Q30" s="563">
        <f t="shared" si="10"/>
        <v>5.5</v>
      </c>
      <c r="R30" s="563">
        <f t="shared" si="11"/>
        <v>13.75</v>
      </c>
      <c r="S30" s="566">
        <f t="shared" si="12"/>
        <v>1181</v>
      </c>
      <c r="T30" s="563">
        <f t="shared" si="13"/>
        <v>113.4</v>
      </c>
      <c r="U30" s="563">
        <f t="shared" si="14"/>
        <v>75.599999999999994</v>
      </c>
      <c r="V30" s="564">
        <f t="shared" si="15"/>
        <v>189</v>
      </c>
    </row>
    <row r="31" spans="1:22" s="142" customFormat="1" ht="16.149999999999999" customHeight="1">
      <c r="A31" s="547">
        <v>20</v>
      </c>
      <c r="B31" s="550" t="s">
        <v>909</v>
      </c>
      <c r="C31" s="558">
        <v>199</v>
      </c>
      <c r="D31" s="560">
        <f t="shared" si="1"/>
        <v>11.94</v>
      </c>
      <c r="E31" s="558">
        <f t="shared" si="2"/>
        <v>7.96</v>
      </c>
      <c r="F31" s="558">
        <f t="shared" si="0"/>
        <v>19.899999999999999</v>
      </c>
      <c r="G31" s="560">
        <v>417</v>
      </c>
      <c r="H31" s="561">
        <f t="shared" si="3"/>
        <v>37.53</v>
      </c>
      <c r="I31" s="561">
        <f t="shared" si="4"/>
        <v>25.02</v>
      </c>
      <c r="J31" s="562">
        <f t="shared" si="5"/>
        <v>62.55</v>
      </c>
      <c r="K31" s="558">
        <v>302</v>
      </c>
      <c r="L31" s="563">
        <f t="shared" si="6"/>
        <v>36.24</v>
      </c>
      <c r="M31" s="564">
        <f t="shared" si="7"/>
        <v>24.16</v>
      </c>
      <c r="N31" s="563">
        <f t="shared" si="8"/>
        <v>60.400000000000006</v>
      </c>
      <c r="O31" s="565">
        <v>45</v>
      </c>
      <c r="P31" s="564">
        <f t="shared" si="9"/>
        <v>6.75</v>
      </c>
      <c r="Q31" s="563">
        <f t="shared" si="10"/>
        <v>4.5</v>
      </c>
      <c r="R31" s="563">
        <f t="shared" si="11"/>
        <v>11.25</v>
      </c>
      <c r="S31" s="566">
        <f t="shared" si="12"/>
        <v>963</v>
      </c>
      <c r="T31" s="563">
        <f t="shared" si="13"/>
        <v>92.460000000000008</v>
      </c>
      <c r="U31" s="563">
        <f t="shared" si="14"/>
        <v>61.64</v>
      </c>
      <c r="V31" s="564">
        <f t="shared" si="15"/>
        <v>154.10000000000002</v>
      </c>
    </row>
    <row r="32" spans="1:22" s="142" customFormat="1" ht="16.149999999999999" customHeight="1">
      <c r="A32" s="547">
        <v>21</v>
      </c>
      <c r="B32" s="550" t="s">
        <v>910</v>
      </c>
      <c r="C32" s="558">
        <v>186</v>
      </c>
      <c r="D32" s="560">
        <f t="shared" si="1"/>
        <v>11.16</v>
      </c>
      <c r="E32" s="558">
        <f t="shared" si="2"/>
        <v>7.44</v>
      </c>
      <c r="F32" s="558">
        <f t="shared" si="0"/>
        <v>18.600000000000001</v>
      </c>
      <c r="G32" s="560">
        <v>392</v>
      </c>
      <c r="H32" s="561">
        <f t="shared" si="3"/>
        <v>35.28</v>
      </c>
      <c r="I32" s="561">
        <f t="shared" si="4"/>
        <v>23.52</v>
      </c>
      <c r="J32" s="562">
        <f t="shared" si="5"/>
        <v>58.8</v>
      </c>
      <c r="K32" s="558">
        <v>284</v>
      </c>
      <c r="L32" s="563">
        <f t="shared" si="6"/>
        <v>34.08</v>
      </c>
      <c r="M32" s="564">
        <f t="shared" si="7"/>
        <v>22.72</v>
      </c>
      <c r="N32" s="563">
        <f t="shared" si="8"/>
        <v>56.8</v>
      </c>
      <c r="O32" s="565">
        <v>42</v>
      </c>
      <c r="P32" s="564">
        <f t="shared" si="9"/>
        <v>6.3</v>
      </c>
      <c r="Q32" s="563">
        <f t="shared" si="10"/>
        <v>4.2</v>
      </c>
      <c r="R32" s="563">
        <f t="shared" si="11"/>
        <v>10.5</v>
      </c>
      <c r="S32" s="566">
        <f t="shared" si="12"/>
        <v>904</v>
      </c>
      <c r="T32" s="563">
        <f t="shared" si="13"/>
        <v>86.82</v>
      </c>
      <c r="U32" s="563">
        <f t="shared" si="14"/>
        <v>57.88</v>
      </c>
      <c r="V32" s="564">
        <f t="shared" si="15"/>
        <v>144.69999999999999</v>
      </c>
    </row>
    <row r="33" spans="1:22" s="142" customFormat="1" ht="16.149999999999999" customHeight="1">
      <c r="A33" s="547">
        <v>22</v>
      </c>
      <c r="B33" s="550" t="s">
        <v>911</v>
      </c>
      <c r="C33" s="558">
        <v>237</v>
      </c>
      <c r="D33" s="560">
        <f t="shared" si="1"/>
        <v>14.22</v>
      </c>
      <c r="E33" s="558">
        <f t="shared" si="2"/>
        <v>9.48</v>
      </c>
      <c r="F33" s="558">
        <f t="shared" si="0"/>
        <v>23.700000000000003</v>
      </c>
      <c r="G33" s="560">
        <v>497</v>
      </c>
      <c r="H33" s="561">
        <f t="shared" si="3"/>
        <v>44.73</v>
      </c>
      <c r="I33" s="561">
        <f t="shared" si="4"/>
        <v>29.82</v>
      </c>
      <c r="J33" s="562">
        <f t="shared" si="5"/>
        <v>74.55</v>
      </c>
      <c r="K33" s="558">
        <v>361</v>
      </c>
      <c r="L33" s="563">
        <f t="shared" si="6"/>
        <v>43.32</v>
      </c>
      <c r="M33" s="564">
        <f t="shared" si="7"/>
        <v>28.88</v>
      </c>
      <c r="N33" s="563">
        <f t="shared" si="8"/>
        <v>72.2</v>
      </c>
      <c r="O33" s="565">
        <v>54</v>
      </c>
      <c r="P33" s="564">
        <f t="shared" si="9"/>
        <v>8.1</v>
      </c>
      <c r="Q33" s="563">
        <f t="shared" si="10"/>
        <v>5.4</v>
      </c>
      <c r="R33" s="563">
        <f t="shared" si="11"/>
        <v>13.5</v>
      </c>
      <c r="S33" s="566">
        <f t="shared" si="12"/>
        <v>1149</v>
      </c>
      <c r="T33" s="563">
        <f t="shared" si="13"/>
        <v>110.36999999999999</v>
      </c>
      <c r="U33" s="563">
        <f t="shared" si="14"/>
        <v>73.58</v>
      </c>
      <c r="V33" s="564">
        <f t="shared" si="15"/>
        <v>183.95</v>
      </c>
    </row>
    <row r="34" spans="1:22" s="142" customFormat="1" ht="16.149999999999999" customHeight="1">
      <c r="A34" s="547">
        <v>23</v>
      </c>
      <c r="B34" s="550" t="s">
        <v>912</v>
      </c>
      <c r="C34" s="558">
        <v>202</v>
      </c>
      <c r="D34" s="560">
        <f t="shared" si="1"/>
        <v>12.12</v>
      </c>
      <c r="E34" s="558">
        <f t="shared" si="2"/>
        <v>8.08</v>
      </c>
      <c r="F34" s="558">
        <f t="shared" si="0"/>
        <v>20.2</v>
      </c>
      <c r="G34" s="560">
        <v>421</v>
      </c>
      <c r="H34" s="561">
        <f t="shared" si="3"/>
        <v>37.89</v>
      </c>
      <c r="I34" s="561">
        <f t="shared" si="4"/>
        <v>25.26</v>
      </c>
      <c r="J34" s="562">
        <f t="shared" si="5"/>
        <v>63.150000000000006</v>
      </c>
      <c r="K34" s="558">
        <v>306</v>
      </c>
      <c r="L34" s="563">
        <f t="shared" si="6"/>
        <v>36.72</v>
      </c>
      <c r="M34" s="564">
        <f t="shared" si="7"/>
        <v>24.48</v>
      </c>
      <c r="N34" s="563">
        <f t="shared" si="8"/>
        <v>61.2</v>
      </c>
      <c r="O34" s="565">
        <v>46</v>
      </c>
      <c r="P34" s="564">
        <f t="shared" si="9"/>
        <v>6.9</v>
      </c>
      <c r="Q34" s="563">
        <f t="shared" si="10"/>
        <v>4.5999999999999996</v>
      </c>
      <c r="R34" s="563">
        <f t="shared" si="11"/>
        <v>11.5</v>
      </c>
      <c r="S34" s="566">
        <f t="shared" si="12"/>
        <v>975</v>
      </c>
      <c r="T34" s="563">
        <f t="shared" si="13"/>
        <v>93.63</v>
      </c>
      <c r="U34" s="563">
        <f t="shared" si="14"/>
        <v>62.420000000000009</v>
      </c>
      <c r="V34" s="564">
        <f t="shared" si="15"/>
        <v>156.05000000000001</v>
      </c>
    </row>
    <row r="35" spans="1:22" s="142" customFormat="1" ht="16.149999999999999" customHeight="1">
      <c r="A35" s="547">
        <v>24</v>
      </c>
      <c r="B35" s="550" t="s">
        <v>913</v>
      </c>
      <c r="C35" s="558">
        <v>174</v>
      </c>
      <c r="D35" s="560">
        <f t="shared" si="1"/>
        <v>10.44</v>
      </c>
      <c r="E35" s="558">
        <f t="shared" si="2"/>
        <v>6.96</v>
      </c>
      <c r="F35" s="558">
        <f t="shared" si="0"/>
        <v>17.399999999999999</v>
      </c>
      <c r="G35" s="560">
        <v>363</v>
      </c>
      <c r="H35" s="561">
        <f t="shared" si="3"/>
        <v>32.67</v>
      </c>
      <c r="I35" s="561">
        <f t="shared" si="4"/>
        <v>21.78</v>
      </c>
      <c r="J35" s="562">
        <f t="shared" si="5"/>
        <v>54.45</v>
      </c>
      <c r="K35" s="558">
        <v>264</v>
      </c>
      <c r="L35" s="563">
        <f t="shared" si="6"/>
        <v>31.68</v>
      </c>
      <c r="M35" s="564">
        <f t="shared" si="7"/>
        <v>21.12</v>
      </c>
      <c r="N35" s="563">
        <f t="shared" si="8"/>
        <v>52.8</v>
      </c>
      <c r="O35" s="565">
        <v>39</v>
      </c>
      <c r="P35" s="564">
        <f t="shared" si="9"/>
        <v>5.85</v>
      </c>
      <c r="Q35" s="563">
        <f t="shared" si="10"/>
        <v>3.9</v>
      </c>
      <c r="R35" s="563">
        <f t="shared" si="11"/>
        <v>9.75</v>
      </c>
      <c r="S35" s="566">
        <f t="shared" si="12"/>
        <v>840</v>
      </c>
      <c r="T35" s="563">
        <f t="shared" si="13"/>
        <v>80.639999999999986</v>
      </c>
      <c r="U35" s="563">
        <f t="shared" si="14"/>
        <v>53.76</v>
      </c>
      <c r="V35" s="564">
        <f t="shared" si="15"/>
        <v>134.39999999999998</v>
      </c>
    </row>
    <row r="36" spans="1:22" s="142" customFormat="1" ht="16.149999999999999" customHeight="1">
      <c r="A36" s="547">
        <v>25</v>
      </c>
      <c r="B36" s="550" t="s">
        <v>914</v>
      </c>
      <c r="C36" s="558">
        <v>114</v>
      </c>
      <c r="D36" s="560">
        <f t="shared" si="1"/>
        <v>6.84</v>
      </c>
      <c r="E36" s="558">
        <f t="shared" si="2"/>
        <v>4.5599999999999996</v>
      </c>
      <c r="F36" s="558">
        <f t="shared" si="0"/>
        <v>11.399999999999999</v>
      </c>
      <c r="G36" s="560">
        <v>238</v>
      </c>
      <c r="H36" s="561">
        <f t="shared" si="3"/>
        <v>21.42</v>
      </c>
      <c r="I36" s="561">
        <f t="shared" si="4"/>
        <v>14.28</v>
      </c>
      <c r="J36" s="562">
        <f t="shared" si="5"/>
        <v>35.700000000000003</v>
      </c>
      <c r="K36" s="558">
        <v>173</v>
      </c>
      <c r="L36" s="563">
        <f t="shared" si="6"/>
        <v>20.76</v>
      </c>
      <c r="M36" s="564">
        <f t="shared" si="7"/>
        <v>13.84</v>
      </c>
      <c r="N36" s="563">
        <f t="shared" si="8"/>
        <v>34.6</v>
      </c>
      <c r="O36" s="565">
        <v>26</v>
      </c>
      <c r="P36" s="564">
        <f t="shared" si="9"/>
        <v>3.9</v>
      </c>
      <c r="Q36" s="563">
        <f t="shared" si="10"/>
        <v>2.6</v>
      </c>
      <c r="R36" s="563">
        <f t="shared" si="11"/>
        <v>6.5</v>
      </c>
      <c r="S36" s="566">
        <f t="shared" si="12"/>
        <v>551</v>
      </c>
      <c r="T36" s="563">
        <f t="shared" si="13"/>
        <v>52.92</v>
      </c>
      <c r="U36" s="563">
        <f t="shared" si="14"/>
        <v>35.28</v>
      </c>
      <c r="V36" s="564">
        <f t="shared" si="15"/>
        <v>88.2</v>
      </c>
    </row>
    <row r="37" spans="1:22" s="142" customFormat="1" ht="16.149999999999999" customHeight="1">
      <c r="A37" s="547">
        <v>26</v>
      </c>
      <c r="B37" s="550" t="s">
        <v>915</v>
      </c>
      <c r="C37" s="558">
        <v>147</v>
      </c>
      <c r="D37" s="560">
        <f t="shared" si="1"/>
        <v>8.82</v>
      </c>
      <c r="E37" s="558">
        <f t="shared" si="2"/>
        <v>5.88</v>
      </c>
      <c r="F37" s="558">
        <f t="shared" si="0"/>
        <v>14.7</v>
      </c>
      <c r="G37" s="560">
        <v>306</v>
      </c>
      <c r="H37" s="561">
        <f t="shared" si="3"/>
        <v>27.54</v>
      </c>
      <c r="I37" s="561">
        <f t="shared" si="4"/>
        <v>18.36</v>
      </c>
      <c r="J37" s="562">
        <f t="shared" si="5"/>
        <v>45.9</v>
      </c>
      <c r="K37" s="558">
        <v>222</v>
      </c>
      <c r="L37" s="563">
        <f t="shared" si="6"/>
        <v>26.64</v>
      </c>
      <c r="M37" s="564">
        <f t="shared" si="7"/>
        <v>17.760000000000002</v>
      </c>
      <c r="N37" s="563">
        <f t="shared" si="8"/>
        <v>44.400000000000006</v>
      </c>
      <c r="O37" s="565">
        <v>33</v>
      </c>
      <c r="P37" s="564">
        <f t="shared" si="9"/>
        <v>4.95</v>
      </c>
      <c r="Q37" s="563">
        <f t="shared" si="10"/>
        <v>3.3</v>
      </c>
      <c r="R37" s="563">
        <f t="shared" si="11"/>
        <v>8.25</v>
      </c>
      <c r="S37" s="566">
        <f t="shared" si="12"/>
        <v>708</v>
      </c>
      <c r="T37" s="563">
        <f t="shared" si="13"/>
        <v>67.95</v>
      </c>
      <c r="U37" s="563">
        <f t="shared" si="14"/>
        <v>45.3</v>
      </c>
      <c r="V37" s="564">
        <f t="shared" si="15"/>
        <v>113.25</v>
      </c>
    </row>
    <row r="38" spans="1:22" s="142" customFormat="1" ht="16.149999999999999" customHeight="1">
      <c r="A38" s="547">
        <v>27</v>
      </c>
      <c r="B38" s="550" t="s">
        <v>916</v>
      </c>
      <c r="C38" s="558">
        <v>152</v>
      </c>
      <c r="D38" s="560">
        <f t="shared" si="1"/>
        <v>9.1199999999999992</v>
      </c>
      <c r="E38" s="558">
        <f t="shared" si="2"/>
        <v>6.08</v>
      </c>
      <c r="F38" s="558">
        <f t="shared" si="0"/>
        <v>15.2</v>
      </c>
      <c r="G38" s="560">
        <v>317</v>
      </c>
      <c r="H38" s="561">
        <f t="shared" si="3"/>
        <v>28.53</v>
      </c>
      <c r="I38" s="561">
        <f t="shared" si="4"/>
        <v>19.02</v>
      </c>
      <c r="J38" s="562">
        <f t="shared" si="5"/>
        <v>47.55</v>
      </c>
      <c r="K38" s="558">
        <v>231</v>
      </c>
      <c r="L38" s="563">
        <f t="shared" si="6"/>
        <v>27.72</v>
      </c>
      <c r="M38" s="564">
        <f t="shared" si="7"/>
        <v>18.48</v>
      </c>
      <c r="N38" s="563">
        <f t="shared" si="8"/>
        <v>46.2</v>
      </c>
      <c r="O38" s="565">
        <v>34</v>
      </c>
      <c r="P38" s="564">
        <f t="shared" si="9"/>
        <v>5.0999999999999996</v>
      </c>
      <c r="Q38" s="563">
        <f t="shared" si="10"/>
        <v>3.4</v>
      </c>
      <c r="R38" s="563">
        <f t="shared" si="11"/>
        <v>8.5</v>
      </c>
      <c r="S38" s="566">
        <f t="shared" si="12"/>
        <v>734</v>
      </c>
      <c r="T38" s="563">
        <f t="shared" si="13"/>
        <v>70.47</v>
      </c>
      <c r="U38" s="563">
        <f t="shared" si="14"/>
        <v>46.98</v>
      </c>
      <c r="V38" s="564">
        <f t="shared" si="15"/>
        <v>117.44999999999999</v>
      </c>
    </row>
    <row r="39" spans="1:22" s="142" customFormat="1" ht="16.149999999999999" customHeight="1">
      <c r="A39" s="547">
        <v>28</v>
      </c>
      <c r="B39" s="550" t="s">
        <v>917</v>
      </c>
      <c r="C39" s="558">
        <v>147</v>
      </c>
      <c r="D39" s="560">
        <f t="shared" si="1"/>
        <v>8.82</v>
      </c>
      <c r="E39" s="558">
        <f t="shared" si="2"/>
        <v>5.88</v>
      </c>
      <c r="F39" s="558">
        <f t="shared" si="0"/>
        <v>14.7</v>
      </c>
      <c r="G39" s="560">
        <v>306</v>
      </c>
      <c r="H39" s="561">
        <f t="shared" si="3"/>
        <v>27.54</v>
      </c>
      <c r="I39" s="561">
        <f t="shared" si="4"/>
        <v>18.36</v>
      </c>
      <c r="J39" s="562">
        <f t="shared" si="5"/>
        <v>45.9</v>
      </c>
      <c r="K39" s="558">
        <v>222</v>
      </c>
      <c r="L39" s="563">
        <f t="shared" si="6"/>
        <v>26.64</v>
      </c>
      <c r="M39" s="564">
        <f t="shared" si="7"/>
        <v>17.760000000000002</v>
      </c>
      <c r="N39" s="563">
        <f t="shared" si="8"/>
        <v>44.400000000000006</v>
      </c>
      <c r="O39" s="565">
        <v>33</v>
      </c>
      <c r="P39" s="564">
        <f t="shared" si="9"/>
        <v>4.95</v>
      </c>
      <c r="Q39" s="563">
        <f t="shared" si="10"/>
        <v>3.3</v>
      </c>
      <c r="R39" s="563">
        <f t="shared" si="11"/>
        <v>8.25</v>
      </c>
      <c r="S39" s="566">
        <f t="shared" si="12"/>
        <v>708</v>
      </c>
      <c r="T39" s="563">
        <f t="shared" si="13"/>
        <v>67.95</v>
      </c>
      <c r="U39" s="563">
        <f t="shared" si="14"/>
        <v>45.3</v>
      </c>
      <c r="V39" s="564">
        <f t="shared" si="15"/>
        <v>113.25</v>
      </c>
    </row>
    <row r="40" spans="1:22" s="142" customFormat="1" ht="16.149999999999999" customHeight="1">
      <c r="A40" s="553">
        <v>29</v>
      </c>
      <c r="B40" s="554" t="s">
        <v>918</v>
      </c>
      <c r="C40" s="558">
        <v>151</v>
      </c>
      <c r="D40" s="560">
        <f t="shared" si="1"/>
        <v>9.06</v>
      </c>
      <c r="E40" s="558">
        <f t="shared" si="2"/>
        <v>6.04</v>
      </c>
      <c r="F40" s="558">
        <f t="shared" si="0"/>
        <v>15.100000000000001</v>
      </c>
      <c r="G40" s="560">
        <v>316</v>
      </c>
      <c r="H40" s="561">
        <f t="shared" si="3"/>
        <v>28.44</v>
      </c>
      <c r="I40" s="561">
        <f t="shared" si="4"/>
        <v>18.96</v>
      </c>
      <c r="J40" s="562">
        <f t="shared" si="5"/>
        <v>47.400000000000006</v>
      </c>
      <c r="K40" s="558">
        <v>229</v>
      </c>
      <c r="L40" s="563">
        <f t="shared" si="6"/>
        <v>27.48</v>
      </c>
      <c r="M40" s="564">
        <f t="shared" si="7"/>
        <v>18.32</v>
      </c>
      <c r="N40" s="563">
        <f t="shared" si="8"/>
        <v>45.8</v>
      </c>
      <c r="O40" s="565">
        <v>34</v>
      </c>
      <c r="P40" s="564">
        <f t="shared" si="9"/>
        <v>5.0999999999999996</v>
      </c>
      <c r="Q40" s="563">
        <f t="shared" si="10"/>
        <v>3.4</v>
      </c>
      <c r="R40" s="563">
        <f t="shared" si="11"/>
        <v>8.5</v>
      </c>
      <c r="S40" s="566">
        <f t="shared" si="12"/>
        <v>730</v>
      </c>
      <c r="T40" s="563">
        <f t="shared" si="13"/>
        <v>70.08</v>
      </c>
      <c r="U40" s="563">
        <f t="shared" si="14"/>
        <v>46.72</v>
      </c>
      <c r="V40" s="564">
        <f t="shared" si="15"/>
        <v>116.8</v>
      </c>
    </row>
    <row r="41" spans="1:22" s="142" customFormat="1" ht="16.149999999999999" customHeight="1">
      <c r="A41" s="553">
        <v>30</v>
      </c>
      <c r="B41" s="554" t="s">
        <v>919</v>
      </c>
      <c r="C41" s="558">
        <v>83</v>
      </c>
      <c r="D41" s="560">
        <f t="shared" si="1"/>
        <v>4.9800000000000004</v>
      </c>
      <c r="E41" s="558">
        <f t="shared" si="2"/>
        <v>3.32</v>
      </c>
      <c r="F41" s="558">
        <f t="shared" si="0"/>
        <v>8.3000000000000007</v>
      </c>
      <c r="G41" s="560">
        <v>173</v>
      </c>
      <c r="H41" s="561">
        <f t="shared" si="3"/>
        <v>15.57</v>
      </c>
      <c r="I41" s="561">
        <f t="shared" si="4"/>
        <v>10.38</v>
      </c>
      <c r="J41" s="562">
        <f t="shared" si="5"/>
        <v>25.950000000000003</v>
      </c>
      <c r="K41" s="558">
        <v>126</v>
      </c>
      <c r="L41" s="563">
        <f t="shared" si="6"/>
        <v>15.12</v>
      </c>
      <c r="M41" s="564">
        <f t="shared" si="7"/>
        <v>10.08</v>
      </c>
      <c r="N41" s="563">
        <f t="shared" si="8"/>
        <v>25.2</v>
      </c>
      <c r="O41" s="565">
        <v>19</v>
      </c>
      <c r="P41" s="564">
        <f t="shared" si="9"/>
        <v>2.85</v>
      </c>
      <c r="Q41" s="563">
        <f t="shared" si="10"/>
        <v>1.9</v>
      </c>
      <c r="R41" s="563">
        <f t="shared" si="11"/>
        <v>4.75</v>
      </c>
      <c r="S41" s="566">
        <f t="shared" si="12"/>
        <v>401</v>
      </c>
      <c r="T41" s="563">
        <f t="shared" si="13"/>
        <v>38.520000000000003</v>
      </c>
      <c r="U41" s="563">
        <f t="shared" si="14"/>
        <v>25.68</v>
      </c>
      <c r="V41" s="564">
        <f t="shared" si="15"/>
        <v>64.2</v>
      </c>
    </row>
    <row r="42" spans="1:22" s="142" customFormat="1" ht="16.149999999999999" customHeight="1">
      <c r="A42" s="553">
        <v>31</v>
      </c>
      <c r="B42" s="554" t="s">
        <v>920</v>
      </c>
      <c r="C42" s="558">
        <v>94</v>
      </c>
      <c r="D42" s="560">
        <f t="shared" si="1"/>
        <v>5.64</v>
      </c>
      <c r="E42" s="558">
        <f t="shared" si="2"/>
        <v>3.76</v>
      </c>
      <c r="F42" s="558">
        <f t="shared" si="0"/>
        <v>9.3999999999999986</v>
      </c>
      <c r="G42" s="560">
        <v>78</v>
      </c>
      <c r="H42" s="561">
        <f t="shared" si="3"/>
        <v>7.02</v>
      </c>
      <c r="I42" s="561">
        <f t="shared" si="4"/>
        <v>4.68</v>
      </c>
      <c r="J42" s="562">
        <f t="shared" si="5"/>
        <v>11.7</v>
      </c>
      <c r="K42" s="558">
        <v>80</v>
      </c>
      <c r="L42" s="563">
        <f t="shared" si="6"/>
        <v>9.6</v>
      </c>
      <c r="M42" s="564">
        <f t="shared" si="7"/>
        <v>6.4</v>
      </c>
      <c r="N42" s="563">
        <f t="shared" si="8"/>
        <v>16</v>
      </c>
      <c r="O42" s="565">
        <v>12</v>
      </c>
      <c r="P42" s="564">
        <f t="shared" si="9"/>
        <v>1.8</v>
      </c>
      <c r="Q42" s="563">
        <f t="shared" si="10"/>
        <v>1.2</v>
      </c>
      <c r="R42" s="563">
        <f t="shared" si="11"/>
        <v>3</v>
      </c>
      <c r="S42" s="566">
        <f t="shared" si="12"/>
        <v>264</v>
      </c>
      <c r="T42" s="563">
        <f t="shared" si="13"/>
        <v>24.06</v>
      </c>
      <c r="U42" s="563">
        <f t="shared" si="14"/>
        <v>16.04</v>
      </c>
      <c r="V42" s="564">
        <f t="shared" si="15"/>
        <v>40.099999999999994</v>
      </c>
    </row>
    <row r="43" spans="1:22" s="142" customFormat="1" ht="16.149999999999999" customHeight="1">
      <c r="A43" s="553">
        <v>32</v>
      </c>
      <c r="B43" s="554" t="s">
        <v>921</v>
      </c>
      <c r="C43" s="558">
        <v>107</v>
      </c>
      <c r="D43" s="560">
        <f t="shared" si="1"/>
        <v>6.42</v>
      </c>
      <c r="E43" s="558">
        <f t="shared" si="2"/>
        <v>4.28</v>
      </c>
      <c r="F43" s="558">
        <f t="shared" si="0"/>
        <v>10.7</v>
      </c>
      <c r="G43" s="560">
        <v>122</v>
      </c>
      <c r="H43" s="561">
        <f t="shared" si="3"/>
        <v>10.98</v>
      </c>
      <c r="I43" s="561">
        <f t="shared" si="4"/>
        <v>7.32</v>
      </c>
      <c r="J43" s="562">
        <f t="shared" si="5"/>
        <v>18.3</v>
      </c>
      <c r="K43" s="558">
        <v>88</v>
      </c>
      <c r="L43" s="563">
        <f t="shared" si="6"/>
        <v>10.56</v>
      </c>
      <c r="M43" s="564">
        <f t="shared" si="7"/>
        <v>7.04</v>
      </c>
      <c r="N43" s="563">
        <f t="shared" si="8"/>
        <v>17.600000000000001</v>
      </c>
      <c r="O43" s="565">
        <v>16</v>
      </c>
      <c r="P43" s="564">
        <f t="shared" si="9"/>
        <v>2.4</v>
      </c>
      <c r="Q43" s="563">
        <f t="shared" si="10"/>
        <v>1.6</v>
      </c>
      <c r="R43" s="563">
        <f t="shared" si="11"/>
        <v>4</v>
      </c>
      <c r="S43" s="566">
        <f t="shared" si="12"/>
        <v>333</v>
      </c>
      <c r="T43" s="563">
        <f t="shared" si="13"/>
        <v>30.36</v>
      </c>
      <c r="U43" s="563">
        <f t="shared" si="14"/>
        <v>20.240000000000002</v>
      </c>
      <c r="V43" s="564">
        <f t="shared" si="15"/>
        <v>50.6</v>
      </c>
    </row>
    <row r="44" spans="1:22" ht="15.75">
      <c r="A44" s="553">
        <v>33</v>
      </c>
      <c r="B44" s="554" t="s">
        <v>922</v>
      </c>
      <c r="C44" s="567">
        <v>132</v>
      </c>
      <c r="D44" s="560">
        <f t="shared" si="1"/>
        <v>7.92</v>
      </c>
      <c r="E44" s="558">
        <f t="shared" si="2"/>
        <v>5.28</v>
      </c>
      <c r="F44" s="567">
        <f t="shared" si="0"/>
        <v>13.2</v>
      </c>
      <c r="G44" s="567">
        <v>276</v>
      </c>
      <c r="H44" s="561">
        <f t="shared" si="3"/>
        <v>24.84</v>
      </c>
      <c r="I44" s="561">
        <f t="shared" si="4"/>
        <v>16.559999999999999</v>
      </c>
      <c r="J44" s="562">
        <f t="shared" si="5"/>
        <v>41.4</v>
      </c>
      <c r="K44" s="567">
        <v>201</v>
      </c>
      <c r="L44" s="563">
        <f t="shared" si="6"/>
        <v>24.12</v>
      </c>
      <c r="M44" s="564">
        <f t="shared" si="7"/>
        <v>16.079999999999998</v>
      </c>
      <c r="N44" s="563">
        <f t="shared" si="8"/>
        <v>40.200000000000003</v>
      </c>
      <c r="O44" s="568">
        <v>30</v>
      </c>
      <c r="P44" s="564">
        <f t="shared" si="9"/>
        <v>4.5</v>
      </c>
      <c r="Q44" s="563">
        <f t="shared" si="10"/>
        <v>3</v>
      </c>
      <c r="R44" s="563">
        <f t="shared" si="11"/>
        <v>7.5</v>
      </c>
      <c r="S44" s="566">
        <f t="shared" si="12"/>
        <v>639</v>
      </c>
      <c r="T44" s="563">
        <f t="shared" si="13"/>
        <v>61.379999999999995</v>
      </c>
      <c r="U44" s="563">
        <f t="shared" si="14"/>
        <v>40.92</v>
      </c>
      <c r="V44" s="564">
        <f t="shared" si="15"/>
        <v>102.3</v>
      </c>
    </row>
    <row r="45" spans="1:22" ht="15.75">
      <c r="A45" s="553">
        <v>34</v>
      </c>
      <c r="B45" s="554" t="s">
        <v>923</v>
      </c>
      <c r="C45" s="567">
        <v>140</v>
      </c>
      <c r="D45" s="560">
        <f t="shared" si="1"/>
        <v>8.4</v>
      </c>
      <c r="E45" s="558">
        <f t="shared" si="2"/>
        <v>5.6</v>
      </c>
      <c r="F45" s="567">
        <f t="shared" si="0"/>
        <v>14</v>
      </c>
      <c r="G45" s="567">
        <v>170</v>
      </c>
      <c r="H45" s="561">
        <f t="shared" si="3"/>
        <v>15.3</v>
      </c>
      <c r="I45" s="561">
        <f t="shared" si="4"/>
        <v>10.199999999999999</v>
      </c>
      <c r="J45" s="562">
        <f t="shared" si="5"/>
        <v>25.5</v>
      </c>
      <c r="K45" s="567">
        <v>123</v>
      </c>
      <c r="L45" s="563">
        <f t="shared" si="6"/>
        <v>14.76</v>
      </c>
      <c r="M45" s="564">
        <f t="shared" si="7"/>
        <v>9.84</v>
      </c>
      <c r="N45" s="563">
        <f t="shared" si="8"/>
        <v>24.6</v>
      </c>
      <c r="O45" s="568">
        <v>21</v>
      </c>
      <c r="P45" s="564">
        <f t="shared" si="9"/>
        <v>3.15</v>
      </c>
      <c r="Q45" s="563">
        <f t="shared" si="10"/>
        <v>2.1</v>
      </c>
      <c r="R45" s="563">
        <f t="shared" si="11"/>
        <v>5.25</v>
      </c>
      <c r="S45" s="566">
        <f t="shared" si="12"/>
        <v>454</v>
      </c>
      <c r="T45" s="563">
        <f t="shared" si="13"/>
        <v>41.61</v>
      </c>
      <c r="U45" s="563">
        <f t="shared" si="14"/>
        <v>27.740000000000002</v>
      </c>
      <c r="V45" s="564">
        <f t="shared" si="15"/>
        <v>69.349999999999994</v>
      </c>
    </row>
    <row r="46" spans="1:22" ht="15.75">
      <c r="A46" s="553">
        <v>35</v>
      </c>
      <c r="B46" s="554" t="s">
        <v>924</v>
      </c>
      <c r="C46" s="567">
        <v>132</v>
      </c>
      <c r="D46" s="560">
        <f t="shared" si="1"/>
        <v>7.92</v>
      </c>
      <c r="E46" s="558">
        <f t="shared" si="2"/>
        <v>5.28</v>
      </c>
      <c r="F46" s="567">
        <f t="shared" si="0"/>
        <v>13.2</v>
      </c>
      <c r="G46" s="567">
        <v>253</v>
      </c>
      <c r="H46" s="561">
        <f t="shared" si="3"/>
        <v>22.77</v>
      </c>
      <c r="I46" s="561">
        <f t="shared" si="4"/>
        <v>15.18</v>
      </c>
      <c r="J46" s="562">
        <f t="shared" si="5"/>
        <v>37.950000000000003</v>
      </c>
      <c r="K46" s="567">
        <v>184</v>
      </c>
      <c r="L46" s="563">
        <f t="shared" si="6"/>
        <v>22.08</v>
      </c>
      <c r="M46" s="564">
        <f t="shared" si="7"/>
        <v>14.72</v>
      </c>
      <c r="N46" s="563">
        <f t="shared" si="8"/>
        <v>36.799999999999997</v>
      </c>
      <c r="O46" s="568">
        <v>28</v>
      </c>
      <c r="P46" s="564">
        <f t="shared" si="9"/>
        <v>4.2</v>
      </c>
      <c r="Q46" s="563">
        <f t="shared" si="10"/>
        <v>2.8</v>
      </c>
      <c r="R46" s="563">
        <f t="shared" si="11"/>
        <v>7</v>
      </c>
      <c r="S46" s="566">
        <f t="shared" si="12"/>
        <v>597</v>
      </c>
      <c r="T46" s="563">
        <f t="shared" si="13"/>
        <v>56.97</v>
      </c>
      <c r="U46" s="563">
        <f t="shared" si="14"/>
        <v>37.979999999999997</v>
      </c>
      <c r="V46" s="564">
        <f t="shared" si="15"/>
        <v>94.949999999999989</v>
      </c>
    </row>
    <row r="47" spans="1:22" ht="15.75">
      <c r="A47" s="553">
        <v>36</v>
      </c>
      <c r="B47" s="554" t="s">
        <v>925</v>
      </c>
      <c r="C47" s="567">
        <v>97</v>
      </c>
      <c r="D47" s="560">
        <f t="shared" si="1"/>
        <v>5.82</v>
      </c>
      <c r="E47" s="558">
        <f t="shared" si="2"/>
        <v>3.88</v>
      </c>
      <c r="F47" s="567">
        <f t="shared" si="0"/>
        <v>9.6999999999999993</v>
      </c>
      <c r="G47" s="567">
        <v>203</v>
      </c>
      <c r="H47" s="561">
        <f t="shared" si="3"/>
        <v>18.27</v>
      </c>
      <c r="I47" s="561">
        <f t="shared" si="4"/>
        <v>12.18</v>
      </c>
      <c r="J47" s="562">
        <f t="shared" si="5"/>
        <v>30.45</v>
      </c>
      <c r="K47" s="567">
        <v>176</v>
      </c>
      <c r="L47" s="563">
        <f t="shared" si="6"/>
        <v>21.12</v>
      </c>
      <c r="M47" s="564">
        <f t="shared" si="7"/>
        <v>14.08</v>
      </c>
      <c r="N47" s="563">
        <f t="shared" si="8"/>
        <v>35.200000000000003</v>
      </c>
      <c r="O47" s="568">
        <v>23</v>
      </c>
      <c r="P47" s="564">
        <f t="shared" si="9"/>
        <v>3.45</v>
      </c>
      <c r="Q47" s="563">
        <f t="shared" si="10"/>
        <v>2.2999999999999998</v>
      </c>
      <c r="R47" s="563">
        <f t="shared" si="11"/>
        <v>5.75</v>
      </c>
      <c r="S47" s="566">
        <f t="shared" si="12"/>
        <v>499</v>
      </c>
      <c r="T47" s="563">
        <f t="shared" si="13"/>
        <v>48.660000000000004</v>
      </c>
      <c r="U47" s="563">
        <f t="shared" si="14"/>
        <v>32.44</v>
      </c>
      <c r="V47" s="564">
        <f t="shared" si="15"/>
        <v>81.099999999999994</v>
      </c>
    </row>
    <row r="48" spans="1:22" ht="15.75">
      <c r="A48" s="553">
        <v>37</v>
      </c>
      <c r="B48" s="554" t="s">
        <v>926</v>
      </c>
      <c r="C48" s="567">
        <v>135</v>
      </c>
      <c r="D48" s="560">
        <f t="shared" si="1"/>
        <v>8.1</v>
      </c>
      <c r="E48" s="558">
        <f t="shared" si="2"/>
        <v>5.4</v>
      </c>
      <c r="F48" s="567">
        <f t="shared" si="0"/>
        <v>13.5</v>
      </c>
      <c r="G48" s="567">
        <v>282</v>
      </c>
      <c r="H48" s="561">
        <f t="shared" si="3"/>
        <v>25.38</v>
      </c>
      <c r="I48" s="561">
        <f t="shared" si="4"/>
        <v>16.920000000000002</v>
      </c>
      <c r="J48" s="562">
        <f t="shared" si="5"/>
        <v>42.3</v>
      </c>
      <c r="K48" s="567">
        <v>265</v>
      </c>
      <c r="L48" s="563">
        <f t="shared" si="6"/>
        <v>31.8</v>
      </c>
      <c r="M48" s="564">
        <f t="shared" si="7"/>
        <v>21.2</v>
      </c>
      <c r="N48" s="563">
        <f t="shared" si="8"/>
        <v>53</v>
      </c>
      <c r="O48" s="568">
        <v>33</v>
      </c>
      <c r="P48" s="564">
        <f t="shared" si="9"/>
        <v>4.95</v>
      </c>
      <c r="Q48" s="563">
        <f t="shared" si="10"/>
        <v>3.3</v>
      </c>
      <c r="R48" s="563">
        <f t="shared" si="11"/>
        <v>8.25</v>
      </c>
      <c r="S48" s="566">
        <f t="shared" si="12"/>
        <v>715</v>
      </c>
      <c r="T48" s="563">
        <f t="shared" si="13"/>
        <v>70.23</v>
      </c>
      <c r="U48" s="563">
        <f t="shared" si="14"/>
        <v>46.819999999999993</v>
      </c>
      <c r="V48" s="564">
        <f t="shared" si="15"/>
        <v>117.05</v>
      </c>
    </row>
    <row r="49" spans="1:22" ht="15.75">
      <c r="A49" s="553">
        <v>38</v>
      </c>
      <c r="B49" s="554" t="s">
        <v>927</v>
      </c>
      <c r="C49" s="567">
        <v>113</v>
      </c>
      <c r="D49" s="560">
        <f t="shared" si="1"/>
        <v>6.78</v>
      </c>
      <c r="E49" s="558">
        <f t="shared" si="2"/>
        <v>4.5199999999999996</v>
      </c>
      <c r="F49" s="567">
        <f t="shared" si="0"/>
        <v>11.3</v>
      </c>
      <c r="G49" s="567">
        <v>236</v>
      </c>
      <c r="H49" s="561">
        <f t="shared" si="3"/>
        <v>21.24</v>
      </c>
      <c r="I49" s="561">
        <f t="shared" si="4"/>
        <v>14.16</v>
      </c>
      <c r="J49" s="562">
        <f t="shared" si="5"/>
        <v>35.4</v>
      </c>
      <c r="K49" s="567">
        <v>172</v>
      </c>
      <c r="L49" s="563">
        <f t="shared" si="6"/>
        <v>20.64</v>
      </c>
      <c r="M49" s="564">
        <f t="shared" si="7"/>
        <v>13.76</v>
      </c>
      <c r="N49" s="563">
        <f t="shared" si="8"/>
        <v>34.4</v>
      </c>
      <c r="O49" s="568">
        <v>26</v>
      </c>
      <c r="P49" s="564">
        <f t="shared" si="9"/>
        <v>3.9</v>
      </c>
      <c r="Q49" s="563">
        <f t="shared" si="10"/>
        <v>2.6</v>
      </c>
      <c r="R49" s="563">
        <f t="shared" si="11"/>
        <v>6.5</v>
      </c>
      <c r="S49" s="566">
        <f t="shared" si="12"/>
        <v>547</v>
      </c>
      <c r="T49" s="563">
        <f t="shared" si="13"/>
        <v>52.559999999999995</v>
      </c>
      <c r="U49" s="563">
        <f t="shared" si="14"/>
        <v>35.04</v>
      </c>
      <c r="V49" s="564">
        <f t="shared" si="15"/>
        <v>87.6</v>
      </c>
    </row>
    <row r="50" spans="1:22" ht="15.75">
      <c r="A50" s="1040" t="s">
        <v>14</v>
      </c>
      <c r="B50" s="1041"/>
      <c r="C50" s="567">
        <v>5849</v>
      </c>
      <c r="D50" s="560">
        <f t="shared" si="1"/>
        <v>350.94</v>
      </c>
      <c r="E50" s="558">
        <f t="shared" si="2"/>
        <v>233.96</v>
      </c>
      <c r="F50" s="567">
        <f t="shared" si="0"/>
        <v>584.9</v>
      </c>
      <c r="G50" s="567">
        <f>SUM(G12:G49)</f>
        <v>11394</v>
      </c>
      <c r="H50" s="561">
        <f t="shared" si="3"/>
        <v>1025.46</v>
      </c>
      <c r="I50" s="561">
        <f t="shared" si="4"/>
        <v>683.64</v>
      </c>
      <c r="J50" s="562">
        <f t="shared" si="5"/>
        <v>1709.1</v>
      </c>
      <c r="K50" s="567">
        <v>8517</v>
      </c>
      <c r="L50" s="563">
        <f t="shared" si="6"/>
        <v>1022.04</v>
      </c>
      <c r="M50" s="564">
        <f t="shared" si="7"/>
        <v>681.36</v>
      </c>
      <c r="N50" s="563">
        <f t="shared" si="8"/>
        <v>1703.4</v>
      </c>
      <c r="O50" s="568">
        <v>1264</v>
      </c>
      <c r="P50" s="564">
        <f t="shared" si="9"/>
        <v>189.6</v>
      </c>
      <c r="Q50" s="563">
        <f t="shared" si="10"/>
        <v>126.4</v>
      </c>
      <c r="R50" s="563">
        <f t="shared" si="11"/>
        <v>316</v>
      </c>
      <c r="S50" s="566">
        <f t="shared" si="12"/>
        <v>27024</v>
      </c>
      <c r="T50" s="563">
        <f t="shared" si="13"/>
        <v>2588.04</v>
      </c>
      <c r="U50" s="563">
        <f t="shared" si="14"/>
        <v>1725.3600000000001</v>
      </c>
      <c r="V50" s="564">
        <f t="shared" si="15"/>
        <v>4313.3999999999996</v>
      </c>
    </row>
    <row r="51" spans="1:22">
      <c r="S51" s="70">
        <v>35760</v>
      </c>
      <c r="T51" s="70">
        <v>3955.02</v>
      </c>
      <c r="U51" s="70">
        <v>2636.68</v>
      </c>
      <c r="V51" s="656" t="s">
        <v>1154</v>
      </c>
    </row>
    <row r="53" spans="1:22">
      <c r="T53" s="719" t="s">
        <v>885</v>
      </c>
      <c r="U53" s="719"/>
      <c r="V53" s="719"/>
    </row>
    <row r="54" spans="1:22">
      <c r="T54" s="719"/>
      <c r="U54" s="719"/>
      <c r="V54" s="719"/>
    </row>
    <row r="55" spans="1:22">
      <c r="P55" s="655">
        <f>S50+35760</f>
        <v>62784</v>
      </c>
      <c r="R55" s="657">
        <f>T50+T51</f>
        <v>6543.0599999999995</v>
      </c>
      <c r="T55" s="719"/>
      <c r="U55" s="719"/>
      <c r="V55" s="719"/>
    </row>
    <row r="56" spans="1:22">
      <c r="T56" s="719"/>
      <c r="U56" s="719"/>
      <c r="V56" s="719"/>
    </row>
    <row r="57" spans="1:22">
      <c r="L57" s="525"/>
      <c r="O57" s="525"/>
      <c r="T57" s="719"/>
      <c r="U57" s="719"/>
      <c r="V57" s="719"/>
    </row>
  </sheetData>
  <mergeCells count="22">
    <mergeCell ref="T53:V57"/>
    <mergeCell ref="B8:B10"/>
    <mergeCell ref="A8:A10"/>
    <mergeCell ref="O8:R8"/>
    <mergeCell ref="K8:N8"/>
    <mergeCell ref="G8:J8"/>
    <mergeCell ref="L9:N9"/>
    <mergeCell ref="O9:O10"/>
    <mergeCell ref="A50:B50"/>
    <mergeCell ref="U1:V1"/>
    <mergeCell ref="C8:F8"/>
    <mergeCell ref="D9:F9"/>
    <mergeCell ref="C9:C10"/>
    <mergeCell ref="G9:G10"/>
    <mergeCell ref="S8:V8"/>
    <mergeCell ref="S9:S10"/>
    <mergeCell ref="T9:V9"/>
    <mergeCell ref="E2:P2"/>
    <mergeCell ref="C4:Q4"/>
    <mergeCell ref="P9:R9"/>
    <mergeCell ref="H9:J9"/>
    <mergeCell ref="K9:K10"/>
  </mergeCells>
  <printOptions horizontalCentered="1"/>
  <pageMargins left="0.5" right="0.70866141732283472" top="0.23622047244094491" bottom="0" header="0.31496062992125984" footer="0.31496062992125984"/>
  <pageSetup paperSize="9" scale="59" orientation="landscape" r:id="rId1"/>
</worksheet>
</file>

<file path=xl/worksheets/sheet69.xml><?xml version="1.0" encoding="utf-8"?>
<worksheet xmlns="http://schemas.openxmlformats.org/spreadsheetml/2006/main" xmlns:r="http://schemas.openxmlformats.org/officeDocument/2006/relationships">
  <sheetPr codeName="Sheet68">
    <pageSetUpPr fitToPage="1"/>
  </sheetPr>
  <dimension ref="A1:S58"/>
  <sheetViews>
    <sheetView topLeftCell="A3" zoomScale="85" zoomScaleNormal="85" zoomScaleSheetLayoutView="100" workbookViewId="0">
      <selection activeCell="B27" sqref="B27"/>
    </sheetView>
  </sheetViews>
  <sheetFormatPr defaultColWidth="8.85546875" defaultRowHeight="14.25"/>
  <cols>
    <col min="1" max="1" width="8.140625" style="68" customWidth="1"/>
    <col min="2" max="2" width="16.28515625" style="68" customWidth="1"/>
    <col min="3" max="3" width="12.140625" style="68" customWidth="1"/>
    <col min="4" max="4" width="11.7109375" style="68" customWidth="1"/>
    <col min="5" max="5" width="11.28515625" style="68" customWidth="1"/>
    <col min="6" max="6" width="21.140625" style="68" customWidth="1"/>
    <col min="7" max="7" width="15.140625" style="68" customWidth="1"/>
    <col min="8" max="8" width="14.42578125" style="68" customWidth="1"/>
    <col min="9" max="9" width="14.85546875" style="68" customWidth="1"/>
    <col min="10" max="10" width="21.5703125" style="68" customWidth="1"/>
    <col min="11" max="11" width="17.28515625" style="68" customWidth="1"/>
    <col min="12" max="12" width="16.28515625" style="68" customWidth="1"/>
    <col min="13" max="16384" width="8.85546875" style="68"/>
  </cols>
  <sheetData>
    <row r="1" spans="1:15" ht="15">
      <c r="B1" s="15"/>
      <c r="C1" s="15"/>
      <c r="D1" s="15"/>
      <c r="E1" s="15"/>
      <c r="F1" s="1"/>
      <c r="G1" s="1"/>
      <c r="H1" s="15"/>
      <c r="J1" s="39"/>
      <c r="K1" s="824" t="s">
        <v>530</v>
      </c>
      <c r="L1" s="824"/>
    </row>
    <row r="2" spans="1:15" ht="15.75">
      <c r="B2" s="704" t="s">
        <v>0</v>
      </c>
      <c r="C2" s="704"/>
      <c r="D2" s="704"/>
      <c r="E2" s="704"/>
      <c r="F2" s="704"/>
      <c r="G2" s="704"/>
      <c r="H2" s="704"/>
      <c r="I2" s="704"/>
      <c r="J2" s="704"/>
    </row>
    <row r="3" spans="1:15" ht="20.25">
      <c r="B3" s="705" t="s">
        <v>734</v>
      </c>
      <c r="C3" s="705"/>
      <c r="D3" s="705"/>
      <c r="E3" s="705"/>
      <c r="F3" s="705"/>
      <c r="G3" s="705"/>
      <c r="H3" s="705"/>
      <c r="I3" s="705"/>
      <c r="J3" s="705"/>
    </row>
    <row r="4" spans="1:15" ht="20.25">
      <c r="B4" s="117"/>
      <c r="C4" s="117"/>
      <c r="D4" s="117"/>
      <c r="E4" s="117"/>
      <c r="F4" s="117"/>
      <c r="G4" s="117"/>
      <c r="H4" s="117"/>
      <c r="I4" s="117"/>
      <c r="J4" s="117"/>
    </row>
    <row r="5" spans="1:15" ht="15.6" customHeight="1">
      <c r="B5" s="1045" t="s">
        <v>751</v>
      </c>
      <c r="C5" s="1045"/>
      <c r="D5" s="1045"/>
      <c r="E5" s="1045"/>
      <c r="F5" s="1045"/>
      <c r="G5" s="1045"/>
      <c r="H5" s="1045"/>
      <c r="I5" s="1045"/>
      <c r="J5" s="1045"/>
      <c r="K5" s="1045"/>
      <c r="L5" s="1045"/>
    </row>
    <row r="6" spans="1:15">
      <c r="A6" s="707" t="s">
        <v>928</v>
      </c>
      <c r="B6" s="707"/>
      <c r="C6" s="31"/>
    </row>
    <row r="7" spans="1:15" ht="15" customHeight="1">
      <c r="A7" s="1054" t="s">
        <v>101</v>
      </c>
      <c r="B7" s="1022" t="s">
        <v>3</v>
      </c>
      <c r="C7" s="1057" t="s">
        <v>19</v>
      </c>
      <c r="D7" s="1057"/>
      <c r="E7" s="1057"/>
      <c r="F7" s="1057"/>
      <c r="G7" s="1042" t="s">
        <v>20</v>
      </c>
      <c r="H7" s="1043"/>
      <c r="I7" s="1043"/>
      <c r="J7" s="1044"/>
      <c r="K7" s="1022" t="s">
        <v>371</v>
      </c>
      <c r="L7" s="1020" t="s">
        <v>661</v>
      </c>
    </row>
    <row r="8" spans="1:15" ht="31.15" customHeight="1">
      <c r="A8" s="1055"/>
      <c r="B8" s="1046"/>
      <c r="C8" s="1020" t="s">
        <v>231</v>
      </c>
      <c r="D8" s="1022" t="s">
        <v>427</v>
      </c>
      <c r="E8" s="1047" t="s">
        <v>89</v>
      </c>
      <c r="F8" s="1048"/>
      <c r="G8" s="1023" t="s">
        <v>231</v>
      </c>
      <c r="H8" s="1020" t="s">
        <v>427</v>
      </c>
      <c r="I8" s="1049" t="s">
        <v>89</v>
      </c>
      <c r="J8" s="1050"/>
      <c r="K8" s="1046"/>
      <c r="L8" s="1020"/>
    </row>
    <row r="9" spans="1:15" ht="69.75" customHeight="1">
      <c r="A9" s="1056"/>
      <c r="B9" s="1023"/>
      <c r="C9" s="1020"/>
      <c r="D9" s="1023"/>
      <c r="E9" s="537" t="s">
        <v>878</v>
      </c>
      <c r="F9" s="537" t="s">
        <v>428</v>
      </c>
      <c r="G9" s="1020"/>
      <c r="H9" s="1020"/>
      <c r="I9" s="537" t="s">
        <v>878</v>
      </c>
      <c r="J9" s="537" t="s">
        <v>428</v>
      </c>
      <c r="K9" s="1023"/>
      <c r="L9" s="1020"/>
      <c r="M9" s="102"/>
      <c r="N9" s="102"/>
      <c r="O9" s="102"/>
    </row>
    <row r="10" spans="1:15" ht="15">
      <c r="A10" s="569">
        <v>1</v>
      </c>
      <c r="B10" s="570">
        <v>2</v>
      </c>
      <c r="C10" s="569">
        <v>3</v>
      </c>
      <c r="D10" s="570">
        <v>4</v>
      </c>
      <c r="E10" s="569">
        <v>5</v>
      </c>
      <c r="F10" s="570">
        <v>6</v>
      </c>
      <c r="G10" s="569">
        <v>7</v>
      </c>
      <c r="H10" s="570">
        <v>8</v>
      </c>
      <c r="I10" s="569">
        <v>9</v>
      </c>
      <c r="J10" s="570">
        <v>10</v>
      </c>
      <c r="K10" s="569" t="s">
        <v>537</v>
      </c>
      <c r="L10" s="570">
        <v>12</v>
      </c>
      <c r="M10" s="102"/>
      <c r="N10" s="102"/>
      <c r="O10" s="102"/>
    </row>
    <row r="11" spans="1:15" ht="15">
      <c r="A11" s="547">
        <v>1</v>
      </c>
      <c r="B11" s="550" t="s">
        <v>890</v>
      </c>
      <c r="C11" s="552">
        <v>381250</v>
      </c>
      <c r="D11" s="571">
        <v>7363</v>
      </c>
      <c r="E11" s="552">
        <v>7363</v>
      </c>
      <c r="F11" s="572"/>
      <c r="G11" s="552">
        <v>222631</v>
      </c>
      <c r="H11" s="571">
        <v>2908</v>
      </c>
      <c r="I11" s="552">
        <v>2908</v>
      </c>
      <c r="J11" s="572"/>
      <c r="K11" s="552">
        <f>E11+F11+I11+J11</f>
        <v>10271</v>
      </c>
      <c r="L11" s="572"/>
      <c r="M11" s="102"/>
      <c r="N11" s="102"/>
      <c r="O11" s="102"/>
    </row>
    <row r="12" spans="1:15" ht="15">
      <c r="A12" s="547">
        <v>2</v>
      </c>
      <c r="B12" s="550" t="s">
        <v>891</v>
      </c>
      <c r="C12" s="552">
        <v>284953</v>
      </c>
      <c r="D12" s="571">
        <v>4568</v>
      </c>
      <c r="E12" s="552">
        <v>4568</v>
      </c>
      <c r="F12" s="572"/>
      <c r="G12" s="552">
        <v>142532</v>
      </c>
      <c r="H12" s="571">
        <v>1804</v>
      </c>
      <c r="I12" s="552">
        <v>1804</v>
      </c>
      <c r="J12" s="572"/>
      <c r="K12" s="552">
        <f t="shared" ref="K12:K49" si="0">E12+F12+I12+J12</f>
        <v>6372</v>
      </c>
      <c r="L12" s="572"/>
      <c r="M12" s="102"/>
      <c r="N12" s="102"/>
      <c r="O12" s="102"/>
    </row>
    <row r="13" spans="1:15" ht="15">
      <c r="A13" s="547">
        <v>3</v>
      </c>
      <c r="B13" s="550" t="s">
        <v>892</v>
      </c>
      <c r="C13" s="552">
        <v>236034</v>
      </c>
      <c r="D13" s="571">
        <v>4269</v>
      </c>
      <c r="E13" s="552">
        <v>4269</v>
      </c>
      <c r="F13" s="572"/>
      <c r="G13" s="552">
        <v>145127</v>
      </c>
      <c r="H13" s="571">
        <v>1686</v>
      </c>
      <c r="I13" s="552">
        <v>1686</v>
      </c>
      <c r="J13" s="572"/>
      <c r="K13" s="552">
        <f t="shared" si="0"/>
        <v>5955</v>
      </c>
      <c r="L13" s="572"/>
      <c r="M13" s="102"/>
      <c r="N13" s="102"/>
      <c r="O13" s="102"/>
    </row>
    <row r="14" spans="1:15" ht="15">
      <c r="A14" s="547">
        <v>4</v>
      </c>
      <c r="B14" s="550" t="s">
        <v>893</v>
      </c>
      <c r="C14" s="552">
        <v>127279</v>
      </c>
      <c r="D14" s="571">
        <v>2963</v>
      </c>
      <c r="E14" s="552">
        <v>2963</v>
      </c>
      <c r="F14" s="572"/>
      <c r="G14" s="552">
        <v>78477</v>
      </c>
      <c r="H14" s="571">
        <v>1170</v>
      </c>
      <c r="I14" s="552">
        <v>1170</v>
      </c>
      <c r="J14" s="572"/>
      <c r="K14" s="552">
        <f t="shared" si="0"/>
        <v>4133</v>
      </c>
      <c r="L14" s="572"/>
      <c r="M14" s="102"/>
      <c r="N14" s="102"/>
      <c r="O14" s="102"/>
    </row>
    <row r="15" spans="1:15" ht="15">
      <c r="A15" s="547">
        <v>5</v>
      </c>
      <c r="B15" s="550" t="s">
        <v>894</v>
      </c>
      <c r="C15" s="552">
        <v>278323</v>
      </c>
      <c r="D15" s="571">
        <v>5064</v>
      </c>
      <c r="E15" s="552">
        <v>5064</v>
      </c>
      <c r="F15" s="572"/>
      <c r="G15" s="552">
        <v>175909</v>
      </c>
      <c r="H15" s="571">
        <v>2000</v>
      </c>
      <c r="I15" s="552">
        <v>2000</v>
      </c>
      <c r="J15" s="572"/>
      <c r="K15" s="552">
        <f t="shared" si="0"/>
        <v>7064</v>
      </c>
      <c r="L15" s="572"/>
      <c r="M15" s="102"/>
      <c r="N15" s="102"/>
      <c r="O15" s="102"/>
    </row>
    <row r="16" spans="1:15" ht="15">
      <c r="A16" s="547">
        <v>6</v>
      </c>
      <c r="B16" s="550" t="s">
        <v>895</v>
      </c>
      <c r="C16" s="552">
        <v>164619</v>
      </c>
      <c r="D16" s="571">
        <v>3148</v>
      </c>
      <c r="E16" s="552">
        <v>3148</v>
      </c>
      <c r="F16" s="572"/>
      <c r="G16" s="552">
        <v>101899</v>
      </c>
      <c r="H16" s="571">
        <v>1243</v>
      </c>
      <c r="I16" s="552">
        <v>1243</v>
      </c>
      <c r="J16" s="572"/>
      <c r="K16" s="552">
        <f t="shared" si="0"/>
        <v>4391</v>
      </c>
      <c r="L16" s="572"/>
      <c r="M16" s="102"/>
      <c r="N16" s="102"/>
      <c r="O16" s="102"/>
    </row>
    <row r="17" spans="1:15" ht="15">
      <c r="A17" s="547">
        <v>7</v>
      </c>
      <c r="B17" s="550" t="s">
        <v>896</v>
      </c>
      <c r="C17" s="552">
        <v>444928</v>
      </c>
      <c r="D17" s="571">
        <v>7953</v>
      </c>
      <c r="E17" s="552">
        <v>7953</v>
      </c>
      <c r="F17" s="572"/>
      <c r="G17" s="552">
        <v>223208</v>
      </c>
      <c r="H17" s="571">
        <v>3141</v>
      </c>
      <c r="I17" s="552">
        <v>3141</v>
      </c>
      <c r="J17" s="572"/>
      <c r="K17" s="552">
        <f t="shared" si="0"/>
        <v>11094</v>
      </c>
      <c r="L17" s="572"/>
      <c r="M17" s="102"/>
      <c r="N17" s="102"/>
      <c r="O17" s="102"/>
    </row>
    <row r="18" spans="1:15" ht="15">
      <c r="A18" s="547">
        <v>8</v>
      </c>
      <c r="B18" s="550" t="s">
        <v>897</v>
      </c>
      <c r="C18" s="552">
        <v>88601</v>
      </c>
      <c r="D18" s="571">
        <v>1850</v>
      </c>
      <c r="E18" s="552">
        <v>1850</v>
      </c>
      <c r="F18" s="572"/>
      <c r="G18" s="552">
        <v>54070</v>
      </c>
      <c r="H18" s="571">
        <v>731</v>
      </c>
      <c r="I18" s="552">
        <v>731</v>
      </c>
      <c r="J18" s="572"/>
      <c r="K18" s="552">
        <f t="shared" si="0"/>
        <v>2581</v>
      </c>
      <c r="L18" s="572"/>
      <c r="M18" s="102"/>
      <c r="N18" s="102"/>
      <c r="O18" s="102"/>
    </row>
    <row r="19" spans="1:15" ht="15">
      <c r="A19" s="547">
        <v>9</v>
      </c>
      <c r="B19" s="550" t="s">
        <v>898</v>
      </c>
      <c r="C19" s="552">
        <v>77395</v>
      </c>
      <c r="D19" s="571">
        <v>1726</v>
      </c>
      <c r="E19" s="552">
        <v>1726</v>
      </c>
      <c r="F19" s="572"/>
      <c r="G19" s="552">
        <v>48619</v>
      </c>
      <c r="H19" s="571">
        <v>682</v>
      </c>
      <c r="I19" s="552">
        <v>682</v>
      </c>
      <c r="J19" s="572"/>
      <c r="K19" s="552">
        <f t="shared" si="0"/>
        <v>2408</v>
      </c>
      <c r="L19" s="572"/>
      <c r="M19" s="102"/>
      <c r="N19" s="102"/>
      <c r="O19" s="102"/>
    </row>
    <row r="20" spans="1:15" ht="15">
      <c r="A20" s="547">
        <v>10</v>
      </c>
      <c r="B20" s="550" t="s">
        <v>899</v>
      </c>
      <c r="C20" s="552">
        <v>229067</v>
      </c>
      <c r="D20" s="571">
        <v>3380</v>
      </c>
      <c r="E20" s="552">
        <v>3380</v>
      </c>
      <c r="F20" s="572"/>
      <c r="G20" s="552">
        <v>127176</v>
      </c>
      <c r="H20" s="571">
        <v>1335</v>
      </c>
      <c r="I20" s="552">
        <v>1335</v>
      </c>
      <c r="J20" s="572"/>
      <c r="K20" s="552">
        <f t="shared" si="0"/>
        <v>4715</v>
      </c>
      <c r="L20" s="572"/>
      <c r="M20" s="102"/>
      <c r="N20" s="102"/>
      <c r="O20" s="102"/>
    </row>
    <row r="21" spans="1:15" ht="15">
      <c r="A21" s="547">
        <v>11</v>
      </c>
      <c r="B21" s="550" t="s">
        <v>900</v>
      </c>
      <c r="C21" s="552">
        <v>255439</v>
      </c>
      <c r="D21" s="571">
        <v>5069</v>
      </c>
      <c r="E21" s="552">
        <v>5069</v>
      </c>
      <c r="F21" s="572"/>
      <c r="G21" s="552">
        <v>161013</v>
      </c>
      <c r="H21" s="571">
        <v>2002</v>
      </c>
      <c r="I21" s="552">
        <v>2002</v>
      </c>
      <c r="J21" s="572"/>
      <c r="K21" s="552">
        <f t="shared" si="0"/>
        <v>7071</v>
      </c>
      <c r="L21" s="572"/>
      <c r="M21" s="102"/>
      <c r="N21" s="102"/>
      <c r="O21" s="102"/>
    </row>
    <row r="22" spans="1:15" ht="15">
      <c r="A22" s="547">
        <v>12</v>
      </c>
      <c r="B22" s="550" t="s">
        <v>901</v>
      </c>
      <c r="C22" s="552">
        <v>432165</v>
      </c>
      <c r="D22" s="571">
        <v>6710</v>
      </c>
      <c r="E22" s="552">
        <v>6710</v>
      </c>
      <c r="F22" s="572"/>
      <c r="G22" s="552">
        <v>259682</v>
      </c>
      <c r="H22" s="571">
        <v>2650</v>
      </c>
      <c r="I22" s="552">
        <v>2650</v>
      </c>
      <c r="J22" s="572"/>
      <c r="K22" s="552">
        <f t="shared" si="0"/>
        <v>9360</v>
      </c>
      <c r="L22" s="572"/>
      <c r="M22" s="102"/>
      <c r="N22" s="102"/>
      <c r="O22" s="102"/>
    </row>
    <row r="23" spans="1:15" ht="15">
      <c r="A23" s="547">
        <v>13</v>
      </c>
      <c r="B23" s="550" t="s">
        <v>902</v>
      </c>
      <c r="C23" s="552">
        <v>252171</v>
      </c>
      <c r="D23" s="571">
        <v>5015</v>
      </c>
      <c r="E23" s="552">
        <v>5015</v>
      </c>
      <c r="F23" s="572"/>
      <c r="G23" s="552">
        <v>168147</v>
      </c>
      <c r="H23" s="571">
        <v>1981</v>
      </c>
      <c r="I23" s="552">
        <v>1981</v>
      </c>
      <c r="J23" s="572"/>
      <c r="K23" s="552">
        <f t="shared" si="0"/>
        <v>6996</v>
      </c>
      <c r="L23" s="572"/>
      <c r="M23" s="102"/>
      <c r="N23" s="102"/>
      <c r="O23" s="102"/>
    </row>
    <row r="24" spans="1:15" ht="15">
      <c r="A24" s="547">
        <v>14</v>
      </c>
      <c r="B24" s="550" t="s">
        <v>903</v>
      </c>
      <c r="C24" s="552">
        <v>239340</v>
      </c>
      <c r="D24" s="571">
        <v>4153</v>
      </c>
      <c r="E24" s="552">
        <v>4153</v>
      </c>
      <c r="F24" s="572"/>
      <c r="G24" s="552">
        <v>131540</v>
      </c>
      <c r="H24" s="571">
        <v>1640</v>
      </c>
      <c r="I24" s="552">
        <v>1640</v>
      </c>
      <c r="J24" s="572"/>
      <c r="K24" s="552">
        <f t="shared" si="0"/>
        <v>5793</v>
      </c>
      <c r="L24" s="572"/>
      <c r="M24" s="102"/>
      <c r="N24" s="102"/>
      <c r="O24" s="102"/>
    </row>
    <row r="25" spans="1:15" ht="15">
      <c r="A25" s="547">
        <v>15</v>
      </c>
      <c r="B25" s="550" t="s">
        <v>904</v>
      </c>
      <c r="C25" s="552">
        <v>490960</v>
      </c>
      <c r="D25" s="571">
        <v>7117</v>
      </c>
      <c r="E25" s="552">
        <v>7117</v>
      </c>
      <c r="F25" s="572"/>
      <c r="G25" s="552">
        <v>294589</v>
      </c>
      <c r="H25" s="571">
        <v>2811</v>
      </c>
      <c r="I25" s="552">
        <v>2811</v>
      </c>
      <c r="J25" s="572"/>
      <c r="K25" s="552">
        <f t="shared" si="0"/>
        <v>9928</v>
      </c>
      <c r="L25" s="572"/>
      <c r="M25" s="102"/>
      <c r="N25" s="102"/>
      <c r="O25" s="102"/>
    </row>
    <row r="26" spans="1:15" ht="15">
      <c r="A26" s="547">
        <v>16</v>
      </c>
      <c r="B26" s="550" t="s">
        <v>905</v>
      </c>
      <c r="C26" s="552">
        <v>456291</v>
      </c>
      <c r="D26" s="571">
        <v>5393</v>
      </c>
      <c r="E26" s="552">
        <v>5393</v>
      </c>
      <c r="F26" s="572"/>
      <c r="G26" s="552">
        <v>237855</v>
      </c>
      <c r="H26" s="571">
        <v>2130</v>
      </c>
      <c r="I26" s="552">
        <v>2130</v>
      </c>
      <c r="J26" s="572"/>
      <c r="K26" s="552">
        <f t="shared" si="0"/>
        <v>7523</v>
      </c>
      <c r="L26" s="572"/>
      <c r="M26" s="102"/>
      <c r="N26" s="102"/>
      <c r="O26" s="102"/>
    </row>
    <row r="27" spans="1:15" ht="15">
      <c r="A27" s="547">
        <v>17</v>
      </c>
      <c r="B27" s="550" t="s">
        <v>906</v>
      </c>
      <c r="C27" s="552">
        <v>105609</v>
      </c>
      <c r="D27" s="571">
        <v>1208</v>
      </c>
      <c r="E27" s="552">
        <v>1208</v>
      </c>
      <c r="F27" s="572"/>
      <c r="G27" s="552">
        <v>50632</v>
      </c>
      <c r="H27" s="571">
        <v>477</v>
      </c>
      <c r="I27" s="552">
        <v>477</v>
      </c>
      <c r="J27" s="572"/>
      <c r="K27" s="552">
        <f t="shared" si="0"/>
        <v>1685</v>
      </c>
      <c r="L27" s="572"/>
      <c r="M27" s="102"/>
      <c r="N27" s="102"/>
      <c r="O27" s="102"/>
    </row>
    <row r="28" spans="1:15" ht="15">
      <c r="A28" s="547">
        <v>18</v>
      </c>
      <c r="B28" s="550" t="s">
        <v>907</v>
      </c>
      <c r="C28" s="552">
        <v>316335</v>
      </c>
      <c r="D28" s="571">
        <v>4759</v>
      </c>
      <c r="E28" s="552">
        <v>4759</v>
      </c>
      <c r="F28" s="572"/>
      <c r="G28" s="552">
        <v>189976</v>
      </c>
      <c r="H28" s="571">
        <v>1882</v>
      </c>
      <c r="I28" s="552">
        <v>1882</v>
      </c>
      <c r="J28" s="572"/>
      <c r="K28" s="552">
        <f t="shared" si="0"/>
        <v>6641</v>
      </c>
      <c r="L28" s="572"/>
      <c r="M28" s="102"/>
      <c r="N28" s="102"/>
      <c r="O28" s="102"/>
    </row>
    <row r="29" spans="1:15" ht="15">
      <c r="A29" s="547">
        <v>19</v>
      </c>
      <c r="B29" s="550" t="s">
        <v>908</v>
      </c>
      <c r="C29" s="552">
        <v>645306</v>
      </c>
      <c r="D29" s="571">
        <v>8706</v>
      </c>
      <c r="E29" s="552">
        <v>8706</v>
      </c>
      <c r="F29" s="572"/>
      <c r="G29" s="552">
        <v>324613</v>
      </c>
      <c r="H29" s="571">
        <v>3439</v>
      </c>
      <c r="I29" s="552">
        <v>3439</v>
      </c>
      <c r="J29" s="572"/>
      <c r="K29" s="552">
        <f t="shared" si="0"/>
        <v>12145</v>
      </c>
      <c r="L29" s="572"/>
      <c r="M29" s="102"/>
      <c r="N29" s="102"/>
      <c r="O29" s="102"/>
    </row>
    <row r="30" spans="1:15" ht="15" customHeight="1">
      <c r="A30" s="547">
        <v>20</v>
      </c>
      <c r="B30" s="550" t="s">
        <v>909</v>
      </c>
      <c r="C30" s="552">
        <v>455824</v>
      </c>
      <c r="D30" s="571">
        <v>5811</v>
      </c>
      <c r="E30" s="552">
        <v>5811</v>
      </c>
      <c r="F30" s="572"/>
      <c r="G30" s="552">
        <v>198915</v>
      </c>
      <c r="H30" s="571">
        <v>2295</v>
      </c>
      <c r="I30" s="552">
        <v>2295</v>
      </c>
      <c r="J30" s="572"/>
      <c r="K30" s="552">
        <f t="shared" si="0"/>
        <v>8106</v>
      </c>
      <c r="L30" s="572"/>
      <c r="M30" s="102"/>
      <c r="N30" s="102"/>
      <c r="O30" s="102"/>
    </row>
    <row r="31" spans="1:15" ht="15">
      <c r="A31" s="547">
        <v>21</v>
      </c>
      <c r="B31" s="550" t="s">
        <v>910</v>
      </c>
      <c r="C31" s="552">
        <v>423533</v>
      </c>
      <c r="D31" s="571">
        <v>6086</v>
      </c>
      <c r="E31" s="552">
        <v>6086</v>
      </c>
      <c r="F31" s="572"/>
      <c r="G31" s="552">
        <v>220923</v>
      </c>
      <c r="H31" s="571">
        <v>2404</v>
      </c>
      <c r="I31" s="552">
        <v>2404</v>
      </c>
      <c r="J31" s="572"/>
      <c r="K31" s="552">
        <f t="shared" si="0"/>
        <v>8490</v>
      </c>
      <c r="L31" s="572"/>
      <c r="M31" s="102"/>
      <c r="N31" s="102"/>
      <c r="O31" s="102"/>
    </row>
    <row r="32" spans="1:15" ht="15">
      <c r="A32" s="547">
        <v>22</v>
      </c>
      <c r="B32" s="550" t="s">
        <v>911</v>
      </c>
      <c r="C32" s="552">
        <v>574406</v>
      </c>
      <c r="D32" s="571">
        <v>8089</v>
      </c>
      <c r="E32" s="552">
        <v>8089</v>
      </c>
      <c r="F32" s="572"/>
      <c r="G32" s="552">
        <v>311546</v>
      </c>
      <c r="H32" s="571">
        <v>3195</v>
      </c>
      <c r="I32" s="552">
        <v>3195</v>
      </c>
      <c r="J32" s="572"/>
      <c r="K32" s="552">
        <f t="shared" si="0"/>
        <v>11284</v>
      </c>
      <c r="L32" s="572"/>
      <c r="M32" s="102"/>
      <c r="N32" s="102"/>
      <c r="O32" s="102"/>
    </row>
    <row r="33" spans="1:19" ht="15">
      <c r="A33" s="547">
        <v>23</v>
      </c>
      <c r="B33" s="550" t="s">
        <v>912</v>
      </c>
      <c r="C33" s="552">
        <v>419450</v>
      </c>
      <c r="D33" s="571">
        <v>6824</v>
      </c>
      <c r="E33" s="552">
        <v>6824</v>
      </c>
      <c r="F33" s="572"/>
      <c r="G33" s="552">
        <v>244829</v>
      </c>
      <c r="H33" s="571">
        <v>2695</v>
      </c>
      <c r="I33" s="552">
        <v>2695</v>
      </c>
      <c r="J33" s="572"/>
      <c r="K33" s="552">
        <f t="shared" si="0"/>
        <v>9519</v>
      </c>
      <c r="L33" s="572"/>
      <c r="M33" s="102"/>
      <c r="N33" s="102"/>
      <c r="O33" s="102"/>
    </row>
    <row r="34" spans="1:19" ht="15">
      <c r="A34" s="547">
        <v>24</v>
      </c>
      <c r="B34" s="550" t="s">
        <v>913</v>
      </c>
      <c r="C34" s="552">
        <v>444386</v>
      </c>
      <c r="D34" s="571">
        <v>5766</v>
      </c>
      <c r="E34" s="552">
        <v>5766</v>
      </c>
      <c r="F34" s="572"/>
      <c r="G34" s="552">
        <v>182282</v>
      </c>
      <c r="H34" s="571">
        <v>2278</v>
      </c>
      <c r="I34" s="552">
        <v>2278</v>
      </c>
      <c r="J34" s="572"/>
      <c r="K34" s="552">
        <f t="shared" si="0"/>
        <v>8044</v>
      </c>
      <c r="L34" s="572"/>
      <c r="M34" s="102"/>
      <c r="N34" s="102"/>
      <c r="O34" s="102"/>
    </row>
    <row r="35" spans="1:19" ht="15">
      <c r="A35" s="547">
        <v>25</v>
      </c>
      <c r="B35" s="550" t="s">
        <v>914</v>
      </c>
      <c r="C35" s="552">
        <v>229568</v>
      </c>
      <c r="D35" s="571">
        <v>4422</v>
      </c>
      <c r="E35" s="552">
        <v>4422</v>
      </c>
      <c r="F35" s="572"/>
      <c r="G35" s="552">
        <v>109087</v>
      </c>
      <c r="H35" s="571">
        <v>1747</v>
      </c>
      <c r="I35" s="552">
        <v>1747</v>
      </c>
      <c r="J35" s="572"/>
      <c r="K35" s="552">
        <f t="shared" si="0"/>
        <v>6169</v>
      </c>
      <c r="L35" s="572"/>
      <c r="M35" s="102"/>
      <c r="N35" s="102"/>
      <c r="O35" s="102"/>
    </row>
    <row r="36" spans="1:19" ht="15">
      <c r="A36" s="547">
        <v>26</v>
      </c>
      <c r="B36" s="550" t="s">
        <v>915</v>
      </c>
      <c r="C36" s="552">
        <v>377196</v>
      </c>
      <c r="D36" s="571">
        <v>4648</v>
      </c>
      <c r="E36" s="552">
        <v>4648</v>
      </c>
      <c r="F36" s="572"/>
      <c r="G36" s="552">
        <v>128051</v>
      </c>
      <c r="H36" s="571">
        <v>1836</v>
      </c>
      <c r="I36" s="552">
        <v>1836</v>
      </c>
      <c r="J36" s="572"/>
      <c r="K36" s="552">
        <f t="shared" si="0"/>
        <v>6484</v>
      </c>
      <c r="L36" s="572"/>
      <c r="M36" s="102"/>
      <c r="N36" s="102"/>
      <c r="O36" s="102"/>
    </row>
    <row r="37" spans="1:19" ht="15">
      <c r="A37" s="547">
        <v>27</v>
      </c>
      <c r="B37" s="550" t="s">
        <v>916</v>
      </c>
      <c r="C37" s="552">
        <v>428662</v>
      </c>
      <c r="D37" s="571">
        <v>5475</v>
      </c>
      <c r="E37" s="552">
        <v>5475</v>
      </c>
      <c r="F37" s="572"/>
      <c r="G37" s="552">
        <v>195588</v>
      </c>
      <c r="H37" s="571">
        <v>2163</v>
      </c>
      <c r="I37" s="552">
        <v>2163</v>
      </c>
      <c r="J37" s="572"/>
      <c r="K37" s="552">
        <f t="shared" si="0"/>
        <v>7638</v>
      </c>
      <c r="L37" s="572"/>
      <c r="M37" s="102"/>
      <c r="N37" s="102"/>
      <c r="O37" s="102"/>
    </row>
    <row r="38" spans="1:19" ht="15">
      <c r="A38" s="547">
        <v>28</v>
      </c>
      <c r="B38" s="550" t="s">
        <v>917</v>
      </c>
      <c r="C38" s="552">
        <v>319485</v>
      </c>
      <c r="D38" s="571">
        <v>4449</v>
      </c>
      <c r="E38" s="552">
        <v>4449</v>
      </c>
      <c r="F38" s="572"/>
      <c r="G38" s="552">
        <v>176930</v>
      </c>
      <c r="H38" s="571">
        <v>1757</v>
      </c>
      <c r="I38" s="552">
        <v>1757</v>
      </c>
      <c r="J38" s="572"/>
      <c r="K38" s="552">
        <f t="shared" si="0"/>
        <v>6206</v>
      </c>
      <c r="L38" s="572"/>
      <c r="M38" s="102"/>
      <c r="N38" s="102"/>
      <c r="O38" s="102"/>
    </row>
    <row r="39" spans="1:19" ht="15">
      <c r="A39" s="553">
        <v>29</v>
      </c>
      <c r="B39" s="554" t="s">
        <v>918</v>
      </c>
      <c r="C39" s="552">
        <v>213069</v>
      </c>
      <c r="D39" s="571">
        <v>4868</v>
      </c>
      <c r="E39" s="552">
        <v>4868</v>
      </c>
      <c r="F39" s="572"/>
      <c r="G39" s="552">
        <v>113127</v>
      </c>
      <c r="H39" s="571">
        <v>1923</v>
      </c>
      <c r="I39" s="552">
        <v>1923</v>
      </c>
      <c r="J39" s="572"/>
      <c r="K39" s="552">
        <f t="shared" si="0"/>
        <v>6791</v>
      </c>
      <c r="L39" s="572"/>
      <c r="M39" s="102"/>
      <c r="N39" s="102"/>
      <c r="O39" s="102"/>
    </row>
    <row r="40" spans="1:19" ht="15">
      <c r="A40" s="553">
        <v>30</v>
      </c>
      <c r="B40" s="554" t="s">
        <v>919</v>
      </c>
      <c r="C40" s="552">
        <v>119297</v>
      </c>
      <c r="D40" s="571">
        <v>3727</v>
      </c>
      <c r="E40" s="552">
        <v>3727</v>
      </c>
      <c r="F40" s="572"/>
      <c r="G40" s="552">
        <v>74272</v>
      </c>
      <c r="H40" s="571">
        <v>1472</v>
      </c>
      <c r="I40" s="552">
        <v>1472</v>
      </c>
      <c r="J40" s="572"/>
      <c r="K40" s="552">
        <f t="shared" si="0"/>
        <v>5199</v>
      </c>
      <c r="L40" s="572"/>
      <c r="M40" s="102"/>
      <c r="N40" s="102"/>
      <c r="O40" s="102"/>
    </row>
    <row r="41" spans="1:19" ht="15">
      <c r="A41" s="553">
        <v>31</v>
      </c>
      <c r="B41" s="554" t="s">
        <v>920</v>
      </c>
      <c r="C41" s="552">
        <v>69409</v>
      </c>
      <c r="D41" s="571">
        <v>1457</v>
      </c>
      <c r="E41" s="552">
        <v>1457</v>
      </c>
      <c r="F41" s="572"/>
      <c r="G41" s="552">
        <v>38235</v>
      </c>
      <c r="H41" s="571">
        <v>576</v>
      </c>
      <c r="I41" s="552">
        <v>576</v>
      </c>
      <c r="J41" s="572"/>
      <c r="K41" s="552">
        <f t="shared" si="0"/>
        <v>2033</v>
      </c>
      <c r="L41" s="572"/>
      <c r="M41" s="102"/>
      <c r="N41" s="102"/>
      <c r="O41" s="102"/>
    </row>
    <row r="42" spans="1:19" ht="15">
      <c r="A42" s="553">
        <v>32</v>
      </c>
      <c r="B42" s="554" t="s">
        <v>921</v>
      </c>
      <c r="C42" s="552">
        <v>112509</v>
      </c>
      <c r="D42" s="571">
        <v>1780</v>
      </c>
      <c r="E42" s="552">
        <v>1780</v>
      </c>
      <c r="F42" s="572"/>
      <c r="G42" s="552">
        <v>66989</v>
      </c>
      <c r="H42" s="571">
        <v>719</v>
      </c>
      <c r="I42" s="552">
        <v>719</v>
      </c>
      <c r="J42" s="572"/>
      <c r="K42" s="552">
        <f t="shared" si="0"/>
        <v>2499</v>
      </c>
      <c r="L42" s="572"/>
      <c r="M42" s="102"/>
      <c r="N42" s="102"/>
      <c r="O42" s="102"/>
    </row>
    <row r="43" spans="1:19" s="101" customFormat="1" ht="15">
      <c r="A43" s="553">
        <v>33</v>
      </c>
      <c r="B43" s="554" t="s">
        <v>922</v>
      </c>
      <c r="C43" s="571">
        <v>228265</v>
      </c>
      <c r="D43" s="571">
        <v>3689</v>
      </c>
      <c r="E43" s="571">
        <v>3689</v>
      </c>
      <c r="F43" s="573"/>
      <c r="G43" s="571">
        <v>119891</v>
      </c>
      <c r="H43" s="571">
        <v>1457</v>
      </c>
      <c r="I43" s="571">
        <v>1457</v>
      </c>
      <c r="J43" s="573"/>
      <c r="K43" s="552">
        <f t="shared" si="0"/>
        <v>5146</v>
      </c>
      <c r="L43" s="574"/>
      <c r="M43" s="102"/>
      <c r="N43" s="102"/>
      <c r="O43" s="102"/>
      <c r="P43" s="102"/>
      <c r="Q43" s="102"/>
      <c r="R43" s="102"/>
      <c r="S43" s="102"/>
    </row>
    <row r="44" spans="1:19" ht="15">
      <c r="A44" s="553">
        <v>34</v>
      </c>
      <c r="B44" s="554" t="s">
        <v>923</v>
      </c>
      <c r="C44" s="571">
        <v>220848</v>
      </c>
      <c r="D44" s="571">
        <v>2776</v>
      </c>
      <c r="E44" s="571">
        <v>2776</v>
      </c>
      <c r="F44" s="573"/>
      <c r="G44" s="571">
        <v>107559</v>
      </c>
      <c r="H44" s="571">
        <v>1097</v>
      </c>
      <c r="I44" s="571">
        <v>1097</v>
      </c>
      <c r="J44" s="573"/>
      <c r="K44" s="552">
        <f t="shared" si="0"/>
        <v>3873</v>
      </c>
      <c r="L44" s="574"/>
      <c r="M44" s="102"/>
      <c r="N44" s="102"/>
      <c r="O44" s="102"/>
    </row>
    <row r="45" spans="1:19" ht="15">
      <c r="A45" s="553">
        <v>35</v>
      </c>
      <c r="B45" s="554" t="s">
        <v>924</v>
      </c>
      <c r="C45" s="552">
        <v>321635</v>
      </c>
      <c r="D45" s="552">
        <v>4178</v>
      </c>
      <c r="E45" s="552">
        <v>4178</v>
      </c>
      <c r="F45" s="575"/>
      <c r="G45" s="552">
        <v>182297</v>
      </c>
      <c r="H45" s="552">
        <v>1650</v>
      </c>
      <c r="I45" s="552">
        <v>1650</v>
      </c>
      <c r="J45" s="575"/>
      <c r="K45" s="552">
        <f t="shared" si="0"/>
        <v>5828</v>
      </c>
      <c r="L45" s="574"/>
      <c r="M45" s="102"/>
      <c r="N45" s="102"/>
      <c r="O45" s="102"/>
    </row>
    <row r="46" spans="1:19" ht="15">
      <c r="A46" s="553">
        <v>36</v>
      </c>
      <c r="B46" s="554" t="s">
        <v>925</v>
      </c>
      <c r="C46" s="552">
        <v>275938</v>
      </c>
      <c r="D46" s="552">
        <v>2987</v>
      </c>
      <c r="E46" s="552">
        <v>2987</v>
      </c>
      <c r="F46" s="575"/>
      <c r="G46" s="552">
        <v>117132</v>
      </c>
      <c r="H46" s="552">
        <v>1180</v>
      </c>
      <c r="I46" s="552">
        <v>1180</v>
      </c>
      <c r="J46" s="575"/>
      <c r="K46" s="552">
        <f t="shared" si="0"/>
        <v>4167</v>
      </c>
      <c r="L46" s="574"/>
    </row>
    <row r="47" spans="1:19" ht="15">
      <c r="A47" s="553">
        <v>37</v>
      </c>
      <c r="B47" s="554" t="s">
        <v>926</v>
      </c>
      <c r="C47" s="552">
        <v>268435</v>
      </c>
      <c r="D47" s="552">
        <v>4432</v>
      </c>
      <c r="E47" s="552">
        <v>4432</v>
      </c>
      <c r="F47" s="575"/>
      <c r="G47" s="552">
        <v>124330</v>
      </c>
      <c r="H47" s="552">
        <v>1751</v>
      </c>
      <c r="I47" s="552">
        <v>1751</v>
      </c>
      <c r="J47" s="575"/>
      <c r="K47" s="552">
        <f t="shared" si="0"/>
        <v>6183</v>
      </c>
      <c r="L47" s="574"/>
      <c r="N47" s="68" t="s">
        <v>10</v>
      </c>
    </row>
    <row r="48" spans="1:19" ht="15">
      <c r="A48" s="553">
        <v>38</v>
      </c>
      <c r="B48" s="554" t="s">
        <v>927</v>
      </c>
      <c r="C48" s="552">
        <v>260130</v>
      </c>
      <c r="D48" s="552">
        <v>3965</v>
      </c>
      <c r="E48" s="552">
        <v>3965</v>
      </c>
      <c r="F48" s="575"/>
      <c r="G48" s="552">
        <v>121624</v>
      </c>
      <c r="H48" s="552">
        <v>1566</v>
      </c>
      <c r="I48" s="552">
        <v>1566</v>
      </c>
      <c r="J48" s="575"/>
      <c r="K48" s="552">
        <f t="shared" si="0"/>
        <v>5531</v>
      </c>
      <c r="L48" s="574"/>
    </row>
    <row r="49" spans="1:12" ht="15.75">
      <c r="A49" s="576" t="s">
        <v>14</v>
      </c>
      <c r="B49" s="575"/>
      <c r="C49" s="575">
        <f>SUM(C11:C48)</f>
        <v>11268110</v>
      </c>
      <c r="D49" s="575">
        <f>SUM(D11:D48)</f>
        <v>175843</v>
      </c>
      <c r="E49" s="575">
        <f>SUM(E11:E48)</f>
        <v>175843</v>
      </c>
      <c r="F49" s="575"/>
      <c r="G49" s="552">
        <f>SUM(G11:G48)</f>
        <v>5971302</v>
      </c>
      <c r="H49" s="552">
        <f>SUM(H11:H48)</f>
        <v>69473</v>
      </c>
      <c r="I49" s="552">
        <f>SUM(I11:I48)</f>
        <v>69473</v>
      </c>
      <c r="J49" s="575"/>
      <c r="K49" s="552">
        <f t="shared" si="0"/>
        <v>245316</v>
      </c>
      <c r="L49" s="574"/>
    </row>
    <row r="50" spans="1:12" ht="17.25" customHeight="1">
      <c r="A50" s="1051" t="s">
        <v>107</v>
      </c>
      <c r="B50" s="1052"/>
      <c r="C50" s="1052"/>
      <c r="D50" s="1052"/>
      <c r="E50" s="1052"/>
      <c r="F50" s="1052"/>
      <c r="G50" s="1052"/>
      <c r="H50" s="1052"/>
      <c r="I50" s="1052"/>
      <c r="J50" s="1052"/>
      <c r="K50" s="1053"/>
      <c r="L50" s="1053"/>
    </row>
    <row r="53" spans="1:12">
      <c r="E53">
        <f>E48+E51</f>
        <v>3965</v>
      </c>
      <c r="F53">
        <f>F48+F51</f>
        <v>0</v>
      </c>
      <c r="G53">
        <f>SUM(E53:F53)</f>
        <v>3965</v>
      </c>
    </row>
    <row r="54" spans="1:12">
      <c r="B54" s="68">
        <v>245316</v>
      </c>
      <c r="C54" s="68">
        <v>238869</v>
      </c>
      <c r="D54" s="68">
        <v>484185</v>
      </c>
      <c r="J54" s="719" t="s">
        <v>885</v>
      </c>
      <c r="K54" s="719"/>
      <c r="L54" s="719"/>
    </row>
    <row r="55" spans="1:12">
      <c r="J55" s="719"/>
      <c r="K55" s="719"/>
      <c r="L55" s="719"/>
    </row>
    <row r="56" spans="1:12">
      <c r="J56" s="719"/>
      <c r="K56" s="719"/>
      <c r="L56" s="719"/>
    </row>
    <row r="57" spans="1:12">
      <c r="J57" s="719"/>
      <c r="K57" s="719"/>
      <c r="L57" s="719"/>
    </row>
    <row r="58" spans="1:12">
      <c r="J58" s="719"/>
      <c r="K58" s="719"/>
      <c r="L58" s="719"/>
    </row>
  </sheetData>
  <mergeCells count="19">
    <mergeCell ref="J54:L58"/>
    <mergeCell ref="A50:L50"/>
    <mergeCell ref="A7:A9"/>
    <mergeCell ref="B7:B9"/>
    <mergeCell ref="C8:C9"/>
    <mergeCell ref="H8:H9"/>
    <mergeCell ref="G8:G9"/>
    <mergeCell ref="C7:F7"/>
    <mergeCell ref="D8:D9"/>
    <mergeCell ref="K1:L1"/>
    <mergeCell ref="B2:J2"/>
    <mergeCell ref="B3:J3"/>
    <mergeCell ref="G7:J7"/>
    <mergeCell ref="A6:B6"/>
    <mergeCell ref="B5:L5"/>
    <mergeCell ref="K7:K9"/>
    <mergeCell ref="E8:F8"/>
    <mergeCell ref="I8:J8"/>
    <mergeCell ref="L7:L9"/>
  </mergeCells>
  <phoneticPr fontId="0" type="noConversion"/>
  <printOptions horizontalCentered="1"/>
  <pageMargins left="0.70866141732283472" right="0.70866141732283472" top="0.23622047244094491" bottom="0" header="0.31496062992125984" footer="0.31496062992125984"/>
  <pageSetup paperSize="9" scale="78" orientation="landscape"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M36"/>
  <sheetViews>
    <sheetView topLeftCell="A7" zoomScaleSheetLayoutView="90" workbookViewId="0">
      <selection activeCell="N11" sqref="N11"/>
    </sheetView>
  </sheetViews>
  <sheetFormatPr defaultRowHeight="12.75"/>
  <cols>
    <col min="1" max="1" width="8.28515625" style="80" customWidth="1"/>
    <col min="2" max="2" width="15.5703125" style="80" customWidth="1"/>
    <col min="3" max="3" width="14.140625" style="80" customWidth="1"/>
    <col min="4" max="4" width="14.7109375" style="80" customWidth="1"/>
    <col min="5" max="5" width="16.140625" style="80" customWidth="1"/>
    <col min="6" max="6" width="14" style="80" customWidth="1"/>
    <col min="7" max="7" width="14.85546875" style="80" customWidth="1"/>
    <col min="8" max="9" width="15" style="80" customWidth="1"/>
    <col min="10" max="10" width="13.85546875" style="80" customWidth="1"/>
    <col min="11" max="11" width="12" style="80" customWidth="1"/>
    <col min="12" max="12" width="11.85546875" style="80" customWidth="1"/>
    <col min="13" max="256" width="9.140625" style="80"/>
    <col min="257" max="257" width="8.28515625" style="80" customWidth="1"/>
    <col min="258" max="258" width="15.5703125" style="80" customWidth="1"/>
    <col min="259" max="259" width="15.28515625" style="80" customWidth="1"/>
    <col min="260" max="260" width="17.42578125" style="80" customWidth="1"/>
    <col min="261" max="261" width="16.140625" style="80" customWidth="1"/>
    <col min="262" max="262" width="16" style="80" customWidth="1"/>
    <col min="263" max="263" width="14.85546875" style="80" customWidth="1"/>
    <col min="264" max="264" width="17.140625" style="80" customWidth="1"/>
    <col min="265" max="265" width="15" style="80" customWidth="1"/>
    <col min="266" max="266" width="12.42578125" style="80" customWidth="1"/>
    <col min="267" max="267" width="12" style="80" customWidth="1"/>
    <col min="268" max="268" width="11.85546875" style="80" customWidth="1"/>
    <col min="269" max="512" width="9.140625" style="80"/>
    <col min="513" max="513" width="8.28515625" style="80" customWidth="1"/>
    <col min="514" max="514" width="15.5703125" style="80" customWidth="1"/>
    <col min="515" max="515" width="15.28515625" style="80" customWidth="1"/>
    <col min="516" max="516" width="17.42578125" style="80" customWidth="1"/>
    <col min="517" max="517" width="16.140625" style="80" customWidth="1"/>
    <col min="518" max="518" width="16" style="80" customWidth="1"/>
    <col min="519" max="519" width="14.85546875" style="80" customWidth="1"/>
    <col min="520" max="520" width="17.140625" style="80" customWidth="1"/>
    <col min="521" max="521" width="15" style="80" customWidth="1"/>
    <col min="522" max="522" width="12.42578125" style="80" customWidth="1"/>
    <col min="523" max="523" width="12" style="80" customWidth="1"/>
    <col min="524" max="524" width="11.85546875" style="80" customWidth="1"/>
    <col min="525" max="768" width="9.140625" style="80"/>
    <col min="769" max="769" width="8.28515625" style="80" customWidth="1"/>
    <col min="770" max="770" width="15.5703125" style="80" customWidth="1"/>
    <col min="771" max="771" width="15.28515625" style="80" customWidth="1"/>
    <col min="772" max="772" width="17.42578125" style="80" customWidth="1"/>
    <col min="773" max="773" width="16.140625" style="80" customWidth="1"/>
    <col min="774" max="774" width="16" style="80" customWidth="1"/>
    <col min="775" max="775" width="14.85546875" style="80" customWidth="1"/>
    <col min="776" max="776" width="17.140625" style="80" customWidth="1"/>
    <col min="777" max="777" width="15" style="80" customWidth="1"/>
    <col min="778" max="778" width="12.42578125" style="80" customWidth="1"/>
    <col min="779" max="779" width="12" style="80" customWidth="1"/>
    <col min="780" max="780" width="11.85546875" style="80" customWidth="1"/>
    <col min="781" max="1024" width="9.140625" style="80"/>
    <col min="1025" max="1025" width="8.28515625" style="80" customWidth="1"/>
    <col min="1026" max="1026" width="15.5703125" style="80" customWidth="1"/>
    <col min="1027" max="1027" width="15.28515625" style="80" customWidth="1"/>
    <col min="1028" max="1028" width="17.42578125" style="80" customWidth="1"/>
    <col min="1029" max="1029" width="16.140625" style="80" customWidth="1"/>
    <col min="1030" max="1030" width="16" style="80" customWidth="1"/>
    <col min="1031" max="1031" width="14.85546875" style="80" customWidth="1"/>
    <col min="1032" max="1032" width="17.140625" style="80" customWidth="1"/>
    <col min="1033" max="1033" width="15" style="80" customWidth="1"/>
    <col min="1034" max="1034" width="12.42578125" style="80" customWidth="1"/>
    <col min="1035" max="1035" width="12" style="80" customWidth="1"/>
    <col min="1036" max="1036" width="11.85546875" style="80" customWidth="1"/>
    <col min="1037" max="1280" width="9.140625" style="80"/>
    <col min="1281" max="1281" width="8.28515625" style="80" customWidth="1"/>
    <col min="1282" max="1282" width="15.5703125" style="80" customWidth="1"/>
    <col min="1283" max="1283" width="15.28515625" style="80" customWidth="1"/>
    <col min="1284" max="1284" width="17.42578125" style="80" customWidth="1"/>
    <col min="1285" max="1285" width="16.140625" style="80" customWidth="1"/>
    <col min="1286" max="1286" width="16" style="80" customWidth="1"/>
    <col min="1287" max="1287" width="14.85546875" style="80" customWidth="1"/>
    <col min="1288" max="1288" width="17.140625" style="80" customWidth="1"/>
    <col min="1289" max="1289" width="15" style="80" customWidth="1"/>
    <col min="1290" max="1290" width="12.42578125" style="80" customWidth="1"/>
    <col min="1291" max="1291" width="12" style="80" customWidth="1"/>
    <col min="1292" max="1292" width="11.85546875" style="80" customWidth="1"/>
    <col min="1293" max="1536" width="9.140625" style="80"/>
    <col min="1537" max="1537" width="8.28515625" style="80" customWidth="1"/>
    <col min="1538" max="1538" width="15.5703125" style="80" customWidth="1"/>
    <col min="1539" max="1539" width="15.28515625" style="80" customWidth="1"/>
    <col min="1540" max="1540" width="17.42578125" style="80" customWidth="1"/>
    <col min="1541" max="1541" width="16.140625" style="80" customWidth="1"/>
    <col min="1542" max="1542" width="16" style="80" customWidth="1"/>
    <col min="1543" max="1543" width="14.85546875" style="80" customWidth="1"/>
    <col min="1544" max="1544" width="17.140625" style="80" customWidth="1"/>
    <col min="1545" max="1545" width="15" style="80" customWidth="1"/>
    <col min="1546" max="1546" width="12.42578125" style="80" customWidth="1"/>
    <col min="1547" max="1547" width="12" style="80" customWidth="1"/>
    <col min="1548" max="1548" width="11.85546875" style="80" customWidth="1"/>
    <col min="1549" max="1792" width="9.140625" style="80"/>
    <col min="1793" max="1793" width="8.28515625" style="80" customWidth="1"/>
    <col min="1794" max="1794" width="15.5703125" style="80" customWidth="1"/>
    <col min="1795" max="1795" width="15.28515625" style="80" customWidth="1"/>
    <col min="1796" max="1796" width="17.42578125" style="80" customWidth="1"/>
    <col min="1797" max="1797" width="16.140625" style="80" customWidth="1"/>
    <col min="1798" max="1798" width="16" style="80" customWidth="1"/>
    <col min="1799" max="1799" width="14.85546875" style="80" customWidth="1"/>
    <col min="1800" max="1800" width="17.140625" style="80" customWidth="1"/>
    <col min="1801" max="1801" width="15" style="80" customWidth="1"/>
    <col min="1802" max="1802" width="12.42578125" style="80" customWidth="1"/>
    <col min="1803" max="1803" width="12" style="80" customWidth="1"/>
    <col min="1804" max="1804" width="11.85546875" style="80" customWidth="1"/>
    <col min="1805" max="2048" width="9.140625" style="80"/>
    <col min="2049" max="2049" width="8.28515625" style="80" customWidth="1"/>
    <col min="2050" max="2050" width="15.5703125" style="80" customWidth="1"/>
    <col min="2051" max="2051" width="15.28515625" style="80" customWidth="1"/>
    <col min="2052" max="2052" width="17.42578125" style="80" customWidth="1"/>
    <col min="2053" max="2053" width="16.140625" style="80" customWidth="1"/>
    <col min="2054" max="2054" width="16" style="80" customWidth="1"/>
    <col min="2055" max="2055" width="14.85546875" style="80" customWidth="1"/>
    <col min="2056" max="2056" width="17.140625" style="80" customWidth="1"/>
    <col min="2057" max="2057" width="15" style="80" customWidth="1"/>
    <col min="2058" max="2058" width="12.42578125" style="80" customWidth="1"/>
    <col min="2059" max="2059" width="12" style="80" customWidth="1"/>
    <col min="2060" max="2060" width="11.85546875" style="80" customWidth="1"/>
    <col min="2061" max="2304" width="9.140625" style="80"/>
    <col min="2305" max="2305" width="8.28515625" style="80" customWidth="1"/>
    <col min="2306" max="2306" width="15.5703125" style="80" customWidth="1"/>
    <col min="2307" max="2307" width="15.28515625" style="80" customWidth="1"/>
    <col min="2308" max="2308" width="17.42578125" style="80" customWidth="1"/>
    <col min="2309" max="2309" width="16.140625" style="80" customWidth="1"/>
    <col min="2310" max="2310" width="16" style="80" customWidth="1"/>
    <col min="2311" max="2311" width="14.85546875" style="80" customWidth="1"/>
    <col min="2312" max="2312" width="17.140625" style="80" customWidth="1"/>
    <col min="2313" max="2313" width="15" style="80" customWidth="1"/>
    <col min="2314" max="2314" width="12.42578125" style="80" customWidth="1"/>
    <col min="2315" max="2315" width="12" style="80" customWidth="1"/>
    <col min="2316" max="2316" width="11.85546875" style="80" customWidth="1"/>
    <col min="2317" max="2560" width="9.140625" style="80"/>
    <col min="2561" max="2561" width="8.28515625" style="80" customWidth="1"/>
    <col min="2562" max="2562" width="15.5703125" style="80" customWidth="1"/>
    <col min="2563" max="2563" width="15.28515625" style="80" customWidth="1"/>
    <col min="2564" max="2564" width="17.42578125" style="80" customWidth="1"/>
    <col min="2565" max="2565" width="16.140625" style="80" customWidth="1"/>
    <col min="2566" max="2566" width="16" style="80" customWidth="1"/>
    <col min="2567" max="2567" width="14.85546875" style="80" customWidth="1"/>
    <col min="2568" max="2568" width="17.140625" style="80" customWidth="1"/>
    <col min="2569" max="2569" width="15" style="80" customWidth="1"/>
    <col min="2570" max="2570" width="12.42578125" style="80" customWidth="1"/>
    <col min="2571" max="2571" width="12" style="80" customWidth="1"/>
    <col min="2572" max="2572" width="11.85546875" style="80" customWidth="1"/>
    <col min="2573" max="2816" width="9.140625" style="80"/>
    <col min="2817" max="2817" width="8.28515625" style="80" customWidth="1"/>
    <col min="2818" max="2818" width="15.5703125" style="80" customWidth="1"/>
    <col min="2819" max="2819" width="15.28515625" style="80" customWidth="1"/>
    <col min="2820" max="2820" width="17.42578125" style="80" customWidth="1"/>
    <col min="2821" max="2821" width="16.140625" style="80" customWidth="1"/>
    <col min="2822" max="2822" width="16" style="80" customWidth="1"/>
    <col min="2823" max="2823" width="14.85546875" style="80" customWidth="1"/>
    <col min="2824" max="2824" width="17.140625" style="80" customWidth="1"/>
    <col min="2825" max="2825" width="15" style="80" customWidth="1"/>
    <col min="2826" max="2826" width="12.42578125" style="80" customWidth="1"/>
    <col min="2827" max="2827" width="12" style="80" customWidth="1"/>
    <col min="2828" max="2828" width="11.85546875" style="80" customWidth="1"/>
    <col min="2829" max="3072" width="9.140625" style="80"/>
    <col min="3073" max="3073" width="8.28515625" style="80" customWidth="1"/>
    <col min="3074" max="3074" width="15.5703125" style="80" customWidth="1"/>
    <col min="3075" max="3075" width="15.28515625" style="80" customWidth="1"/>
    <col min="3076" max="3076" width="17.42578125" style="80" customWidth="1"/>
    <col min="3077" max="3077" width="16.140625" style="80" customWidth="1"/>
    <col min="3078" max="3078" width="16" style="80" customWidth="1"/>
    <col min="3079" max="3079" width="14.85546875" style="80" customWidth="1"/>
    <col min="3080" max="3080" width="17.140625" style="80" customWidth="1"/>
    <col min="3081" max="3081" width="15" style="80" customWidth="1"/>
    <col min="3082" max="3082" width="12.42578125" style="80" customWidth="1"/>
    <col min="3083" max="3083" width="12" style="80" customWidth="1"/>
    <col min="3084" max="3084" width="11.85546875" style="80" customWidth="1"/>
    <col min="3085" max="3328" width="9.140625" style="80"/>
    <col min="3329" max="3329" width="8.28515625" style="80" customWidth="1"/>
    <col min="3330" max="3330" width="15.5703125" style="80" customWidth="1"/>
    <col min="3331" max="3331" width="15.28515625" style="80" customWidth="1"/>
    <col min="3332" max="3332" width="17.42578125" style="80" customWidth="1"/>
    <col min="3333" max="3333" width="16.140625" style="80" customWidth="1"/>
    <col min="3334" max="3334" width="16" style="80" customWidth="1"/>
    <col min="3335" max="3335" width="14.85546875" style="80" customWidth="1"/>
    <col min="3336" max="3336" width="17.140625" style="80" customWidth="1"/>
    <col min="3337" max="3337" width="15" style="80" customWidth="1"/>
    <col min="3338" max="3338" width="12.42578125" style="80" customWidth="1"/>
    <col min="3339" max="3339" width="12" style="80" customWidth="1"/>
    <col min="3340" max="3340" width="11.85546875" style="80" customWidth="1"/>
    <col min="3341" max="3584" width="9.140625" style="80"/>
    <col min="3585" max="3585" width="8.28515625" style="80" customWidth="1"/>
    <col min="3586" max="3586" width="15.5703125" style="80" customWidth="1"/>
    <col min="3587" max="3587" width="15.28515625" style="80" customWidth="1"/>
    <col min="3588" max="3588" width="17.42578125" style="80" customWidth="1"/>
    <col min="3589" max="3589" width="16.140625" style="80" customWidth="1"/>
    <col min="3590" max="3590" width="16" style="80" customWidth="1"/>
    <col min="3591" max="3591" width="14.85546875" style="80" customWidth="1"/>
    <col min="3592" max="3592" width="17.140625" style="80" customWidth="1"/>
    <col min="3593" max="3593" width="15" style="80" customWidth="1"/>
    <col min="3594" max="3594" width="12.42578125" style="80" customWidth="1"/>
    <col min="3595" max="3595" width="12" style="80" customWidth="1"/>
    <col min="3596" max="3596" width="11.85546875" style="80" customWidth="1"/>
    <col min="3597" max="3840" width="9.140625" style="80"/>
    <col min="3841" max="3841" width="8.28515625" style="80" customWidth="1"/>
    <col min="3842" max="3842" width="15.5703125" style="80" customWidth="1"/>
    <col min="3843" max="3843" width="15.28515625" style="80" customWidth="1"/>
    <col min="3844" max="3844" width="17.42578125" style="80" customWidth="1"/>
    <col min="3845" max="3845" width="16.140625" style="80" customWidth="1"/>
    <col min="3846" max="3846" width="16" style="80" customWidth="1"/>
    <col min="3847" max="3847" width="14.85546875" style="80" customWidth="1"/>
    <col min="3848" max="3848" width="17.140625" style="80" customWidth="1"/>
    <col min="3849" max="3849" width="15" style="80" customWidth="1"/>
    <col min="3850" max="3850" width="12.42578125" style="80" customWidth="1"/>
    <col min="3851" max="3851" width="12" style="80" customWidth="1"/>
    <col min="3852" max="3852" width="11.85546875" style="80" customWidth="1"/>
    <col min="3853" max="4096" width="9.140625" style="80"/>
    <col min="4097" max="4097" width="8.28515625" style="80" customWidth="1"/>
    <col min="4098" max="4098" width="15.5703125" style="80" customWidth="1"/>
    <col min="4099" max="4099" width="15.28515625" style="80" customWidth="1"/>
    <col min="4100" max="4100" width="17.42578125" style="80" customWidth="1"/>
    <col min="4101" max="4101" width="16.140625" style="80" customWidth="1"/>
    <col min="4102" max="4102" width="16" style="80" customWidth="1"/>
    <col min="4103" max="4103" width="14.85546875" style="80" customWidth="1"/>
    <col min="4104" max="4104" width="17.140625" style="80" customWidth="1"/>
    <col min="4105" max="4105" width="15" style="80" customWidth="1"/>
    <col min="4106" max="4106" width="12.42578125" style="80" customWidth="1"/>
    <col min="4107" max="4107" width="12" style="80" customWidth="1"/>
    <col min="4108" max="4108" width="11.85546875" style="80" customWidth="1"/>
    <col min="4109" max="4352" width="9.140625" style="80"/>
    <col min="4353" max="4353" width="8.28515625" style="80" customWidth="1"/>
    <col min="4354" max="4354" width="15.5703125" style="80" customWidth="1"/>
    <col min="4355" max="4355" width="15.28515625" style="80" customWidth="1"/>
    <col min="4356" max="4356" width="17.42578125" style="80" customWidth="1"/>
    <col min="4357" max="4357" width="16.140625" style="80" customWidth="1"/>
    <col min="4358" max="4358" width="16" style="80" customWidth="1"/>
    <col min="4359" max="4359" width="14.85546875" style="80" customWidth="1"/>
    <col min="4360" max="4360" width="17.140625" style="80" customWidth="1"/>
    <col min="4361" max="4361" width="15" style="80" customWidth="1"/>
    <col min="4362" max="4362" width="12.42578125" style="80" customWidth="1"/>
    <col min="4363" max="4363" width="12" style="80" customWidth="1"/>
    <col min="4364" max="4364" width="11.85546875" style="80" customWidth="1"/>
    <col min="4365" max="4608" width="9.140625" style="80"/>
    <col min="4609" max="4609" width="8.28515625" style="80" customWidth="1"/>
    <col min="4610" max="4610" width="15.5703125" style="80" customWidth="1"/>
    <col min="4611" max="4611" width="15.28515625" style="80" customWidth="1"/>
    <col min="4612" max="4612" width="17.42578125" style="80" customWidth="1"/>
    <col min="4613" max="4613" width="16.140625" style="80" customWidth="1"/>
    <col min="4614" max="4614" width="16" style="80" customWidth="1"/>
    <col min="4615" max="4615" width="14.85546875" style="80" customWidth="1"/>
    <col min="4616" max="4616" width="17.140625" style="80" customWidth="1"/>
    <col min="4617" max="4617" width="15" style="80" customWidth="1"/>
    <col min="4618" max="4618" width="12.42578125" style="80" customWidth="1"/>
    <col min="4619" max="4619" width="12" style="80" customWidth="1"/>
    <col min="4620" max="4620" width="11.85546875" style="80" customWidth="1"/>
    <col min="4621" max="4864" width="9.140625" style="80"/>
    <col min="4865" max="4865" width="8.28515625" style="80" customWidth="1"/>
    <col min="4866" max="4866" width="15.5703125" style="80" customWidth="1"/>
    <col min="4867" max="4867" width="15.28515625" style="80" customWidth="1"/>
    <col min="4868" max="4868" width="17.42578125" style="80" customWidth="1"/>
    <col min="4869" max="4869" width="16.140625" style="80" customWidth="1"/>
    <col min="4870" max="4870" width="16" style="80" customWidth="1"/>
    <col min="4871" max="4871" width="14.85546875" style="80" customWidth="1"/>
    <col min="4872" max="4872" width="17.140625" style="80" customWidth="1"/>
    <col min="4873" max="4873" width="15" style="80" customWidth="1"/>
    <col min="4874" max="4874" width="12.42578125" style="80" customWidth="1"/>
    <col min="4875" max="4875" width="12" style="80" customWidth="1"/>
    <col min="4876" max="4876" width="11.85546875" style="80" customWidth="1"/>
    <col min="4877" max="5120" width="9.140625" style="80"/>
    <col min="5121" max="5121" width="8.28515625" style="80" customWidth="1"/>
    <col min="5122" max="5122" width="15.5703125" style="80" customWidth="1"/>
    <col min="5123" max="5123" width="15.28515625" style="80" customWidth="1"/>
    <col min="5124" max="5124" width="17.42578125" style="80" customWidth="1"/>
    <col min="5125" max="5125" width="16.140625" style="80" customWidth="1"/>
    <col min="5126" max="5126" width="16" style="80" customWidth="1"/>
    <col min="5127" max="5127" width="14.85546875" style="80" customWidth="1"/>
    <col min="5128" max="5128" width="17.140625" style="80" customWidth="1"/>
    <col min="5129" max="5129" width="15" style="80" customWidth="1"/>
    <col min="5130" max="5130" width="12.42578125" style="80" customWidth="1"/>
    <col min="5131" max="5131" width="12" style="80" customWidth="1"/>
    <col min="5132" max="5132" width="11.85546875" style="80" customWidth="1"/>
    <col min="5133" max="5376" width="9.140625" style="80"/>
    <col min="5377" max="5377" width="8.28515625" style="80" customWidth="1"/>
    <col min="5378" max="5378" width="15.5703125" style="80" customWidth="1"/>
    <col min="5379" max="5379" width="15.28515625" style="80" customWidth="1"/>
    <col min="5380" max="5380" width="17.42578125" style="80" customWidth="1"/>
    <col min="5381" max="5381" width="16.140625" style="80" customWidth="1"/>
    <col min="5382" max="5382" width="16" style="80" customWidth="1"/>
    <col min="5383" max="5383" width="14.85546875" style="80" customWidth="1"/>
    <col min="5384" max="5384" width="17.140625" style="80" customWidth="1"/>
    <col min="5385" max="5385" width="15" style="80" customWidth="1"/>
    <col min="5386" max="5386" width="12.42578125" style="80" customWidth="1"/>
    <col min="5387" max="5387" width="12" style="80" customWidth="1"/>
    <col min="5388" max="5388" width="11.85546875" style="80" customWidth="1"/>
    <col min="5389" max="5632" width="9.140625" style="80"/>
    <col min="5633" max="5633" width="8.28515625" style="80" customWidth="1"/>
    <col min="5634" max="5634" width="15.5703125" style="80" customWidth="1"/>
    <col min="5635" max="5635" width="15.28515625" style="80" customWidth="1"/>
    <col min="5636" max="5636" width="17.42578125" style="80" customWidth="1"/>
    <col min="5637" max="5637" width="16.140625" style="80" customWidth="1"/>
    <col min="5638" max="5638" width="16" style="80" customWidth="1"/>
    <col min="5639" max="5639" width="14.85546875" style="80" customWidth="1"/>
    <col min="5640" max="5640" width="17.140625" style="80" customWidth="1"/>
    <col min="5641" max="5641" width="15" style="80" customWidth="1"/>
    <col min="5642" max="5642" width="12.42578125" style="80" customWidth="1"/>
    <col min="5643" max="5643" width="12" style="80" customWidth="1"/>
    <col min="5644" max="5644" width="11.85546875" style="80" customWidth="1"/>
    <col min="5645" max="5888" width="9.140625" style="80"/>
    <col min="5889" max="5889" width="8.28515625" style="80" customWidth="1"/>
    <col min="5890" max="5890" width="15.5703125" style="80" customWidth="1"/>
    <col min="5891" max="5891" width="15.28515625" style="80" customWidth="1"/>
    <col min="5892" max="5892" width="17.42578125" style="80" customWidth="1"/>
    <col min="5893" max="5893" width="16.140625" style="80" customWidth="1"/>
    <col min="5894" max="5894" width="16" style="80" customWidth="1"/>
    <col min="5895" max="5895" width="14.85546875" style="80" customWidth="1"/>
    <col min="5896" max="5896" width="17.140625" style="80" customWidth="1"/>
    <col min="5897" max="5897" width="15" style="80" customWidth="1"/>
    <col min="5898" max="5898" width="12.42578125" style="80" customWidth="1"/>
    <col min="5899" max="5899" width="12" style="80" customWidth="1"/>
    <col min="5900" max="5900" width="11.85546875" style="80" customWidth="1"/>
    <col min="5901" max="6144" width="9.140625" style="80"/>
    <col min="6145" max="6145" width="8.28515625" style="80" customWidth="1"/>
    <col min="6146" max="6146" width="15.5703125" style="80" customWidth="1"/>
    <col min="6147" max="6147" width="15.28515625" style="80" customWidth="1"/>
    <col min="6148" max="6148" width="17.42578125" style="80" customWidth="1"/>
    <col min="6149" max="6149" width="16.140625" style="80" customWidth="1"/>
    <col min="6150" max="6150" width="16" style="80" customWidth="1"/>
    <col min="6151" max="6151" width="14.85546875" style="80" customWidth="1"/>
    <col min="6152" max="6152" width="17.140625" style="80" customWidth="1"/>
    <col min="6153" max="6153" width="15" style="80" customWidth="1"/>
    <col min="6154" max="6154" width="12.42578125" style="80" customWidth="1"/>
    <col min="6155" max="6155" width="12" style="80" customWidth="1"/>
    <col min="6156" max="6156" width="11.85546875" style="80" customWidth="1"/>
    <col min="6157" max="6400" width="9.140625" style="80"/>
    <col min="6401" max="6401" width="8.28515625" style="80" customWidth="1"/>
    <col min="6402" max="6402" width="15.5703125" style="80" customWidth="1"/>
    <col min="6403" max="6403" width="15.28515625" style="80" customWidth="1"/>
    <col min="6404" max="6404" width="17.42578125" style="80" customWidth="1"/>
    <col min="6405" max="6405" width="16.140625" style="80" customWidth="1"/>
    <col min="6406" max="6406" width="16" style="80" customWidth="1"/>
    <col min="6407" max="6407" width="14.85546875" style="80" customWidth="1"/>
    <col min="6408" max="6408" width="17.140625" style="80" customWidth="1"/>
    <col min="6409" max="6409" width="15" style="80" customWidth="1"/>
    <col min="6410" max="6410" width="12.42578125" style="80" customWidth="1"/>
    <col min="6411" max="6411" width="12" style="80" customWidth="1"/>
    <col min="6412" max="6412" width="11.85546875" style="80" customWidth="1"/>
    <col min="6413" max="6656" width="9.140625" style="80"/>
    <col min="6657" max="6657" width="8.28515625" style="80" customWidth="1"/>
    <col min="6658" max="6658" width="15.5703125" style="80" customWidth="1"/>
    <col min="6659" max="6659" width="15.28515625" style="80" customWidth="1"/>
    <col min="6660" max="6660" width="17.42578125" style="80" customWidth="1"/>
    <col min="6661" max="6661" width="16.140625" style="80" customWidth="1"/>
    <col min="6662" max="6662" width="16" style="80" customWidth="1"/>
    <col min="6663" max="6663" width="14.85546875" style="80" customWidth="1"/>
    <col min="6664" max="6664" width="17.140625" style="80" customWidth="1"/>
    <col min="6665" max="6665" width="15" style="80" customWidth="1"/>
    <col min="6666" max="6666" width="12.42578125" style="80" customWidth="1"/>
    <col min="6667" max="6667" width="12" style="80" customWidth="1"/>
    <col min="6668" max="6668" width="11.85546875" style="80" customWidth="1"/>
    <col min="6669" max="6912" width="9.140625" style="80"/>
    <col min="6913" max="6913" width="8.28515625" style="80" customWidth="1"/>
    <col min="6914" max="6914" width="15.5703125" style="80" customWidth="1"/>
    <col min="6915" max="6915" width="15.28515625" style="80" customWidth="1"/>
    <col min="6916" max="6916" width="17.42578125" style="80" customWidth="1"/>
    <col min="6917" max="6917" width="16.140625" style="80" customWidth="1"/>
    <col min="6918" max="6918" width="16" style="80" customWidth="1"/>
    <col min="6919" max="6919" width="14.85546875" style="80" customWidth="1"/>
    <col min="6920" max="6920" width="17.140625" style="80" customWidth="1"/>
    <col min="6921" max="6921" width="15" style="80" customWidth="1"/>
    <col min="6922" max="6922" width="12.42578125" style="80" customWidth="1"/>
    <col min="6923" max="6923" width="12" style="80" customWidth="1"/>
    <col min="6924" max="6924" width="11.85546875" style="80" customWidth="1"/>
    <col min="6925" max="7168" width="9.140625" style="80"/>
    <col min="7169" max="7169" width="8.28515625" style="80" customWidth="1"/>
    <col min="7170" max="7170" width="15.5703125" style="80" customWidth="1"/>
    <col min="7171" max="7171" width="15.28515625" style="80" customWidth="1"/>
    <col min="7172" max="7172" width="17.42578125" style="80" customWidth="1"/>
    <col min="7173" max="7173" width="16.140625" style="80" customWidth="1"/>
    <col min="7174" max="7174" width="16" style="80" customWidth="1"/>
    <col min="7175" max="7175" width="14.85546875" style="80" customWidth="1"/>
    <col min="7176" max="7176" width="17.140625" style="80" customWidth="1"/>
    <col min="7177" max="7177" width="15" style="80" customWidth="1"/>
    <col min="7178" max="7178" width="12.42578125" style="80" customWidth="1"/>
    <col min="7179" max="7179" width="12" style="80" customWidth="1"/>
    <col min="7180" max="7180" width="11.85546875" style="80" customWidth="1"/>
    <col min="7181" max="7424" width="9.140625" style="80"/>
    <col min="7425" max="7425" width="8.28515625" style="80" customWidth="1"/>
    <col min="7426" max="7426" width="15.5703125" style="80" customWidth="1"/>
    <col min="7427" max="7427" width="15.28515625" style="80" customWidth="1"/>
    <col min="7428" max="7428" width="17.42578125" style="80" customWidth="1"/>
    <col min="7429" max="7429" width="16.140625" style="80" customWidth="1"/>
    <col min="7430" max="7430" width="16" style="80" customWidth="1"/>
    <col min="7431" max="7431" width="14.85546875" style="80" customWidth="1"/>
    <col min="7432" max="7432" width="17.140625" style="80" customWidth="1"/>
    <col min="7433" max="7433" width="15" style="80" customWidth="1"/>
    <col min="7434" max="7434" width="12.42578125" style="80" customWidth="1"/>
    <col min="7435" max="7435" width="12" style="80" customWidth="1"/>
    <col min="7436" max="7436" width="11.85546875" style="80" customWidth="1"/>
    <col min="7437" max="7680" width="9.140625" style="80"/>
    <col min="7681" max="7681" width="8.28515625" style="80" customWidth="1"/>
    <col min="7682" max="7682" width="15.5703125" style="80" customWidth="1"/>
    <col min="7683" max="7683" width="15.28515625" style="80" customWidth="1"/>
    <col min="7684" max="7684" width="17.42578125" style="80" customWidth="1"/>
    <col min="7685" max="7685" width="16.140625" style="80" customWidth="1"/>
    <col min="7686" max="7686" width="16" style="80" customWidth="1"/>
    <col min="7687" max="7687" width="14.85546875" style="80" customWidth="1"/>
    <col min="7688" max="7688" width="17.140625" style="80" customWidth="1"/>
    <col min="7689" max="7689" width="15" style="80" customWidth="1"/>
    <col min="7690" max="7690" width="12.42578125" style="80" customWidth="1"/>
    <col min="7691" max="7691" width="12" style="80" customWidth="1"/>
    <col min="7692" max="7692" width="11.85546875" style="80" customWidth="1"/>
    <col min="7693" max="7936" width="9.140625" style="80"/>
    <col min="7937" max="7937" width="8.28515625" style="80" customWidth="1"/>
    <col min="7938" max="7938" width="15.5703125" style="80" customWidth="1"/>
    <col min="7939" max="7939" width="15.28515625" style="80" customWidth="1"/>
    <col min="7940" max="7940" width="17.42578125" style="80" customWidth="1"/>
    <col min="7941" max="7941" width="16.140625" style="80" customWidth="1"/>
    <col min="7942" max="7942" width="16" style="80" customWidth="1"/>
    <col min="7943" max="7943" width="14.85546875" style="80" customWidth="1"/>
    <col min="7944" max="7944" width="17.140625" style="80" customWidth="1"/>
    <col min="7945" max="7945" width="15" style="80" customWidth="1"/>
    <col min="7946" max="7946" width="12.42578125" style="80" customWidth="1"/>
    <col min="7947" max="7947" width="12" style="80" customWidth="1"/>
    <col min="7948" max="7948" width="11.85546875" style="80" customWidth="1"/>
    <col min="7949" max="8192" width="9.140625" style="80"/>
    <col min="8193" max="8193" width="8.28515625" style="80" customWidth="1"/>
    <col min="8194" max="8194" width="15.5703125" style="80" customWidth="1"/>
    <col min="8195" max="8195" width="15.28515625" style="80" customWidth="1"/>
    <col min="8196" max="8196" width="17.42578125" style="80" customWidth="1"/>
    <col min="8197" max="8197" width="16.140625" style="80" customWidth="1"/>
    <col min="8198" max="8198" width="16" style="80" customWidth="1"/>
    <col min="8199" max="8199" width="14.85546875" style="80" customWidth="1"/>
    <col min="8200" max="8200" width="17.140625" style="80" customWidth="1"/>
    <col min="8201" max="8201" width="15" style="80" customWidth="1"/>
    <col min="8202" max="8202" width="12.42578125" style="80" customWidth="1"/>
    <col min="8203" max="8203" width="12" style="80" customWidth="1"/>
    <col min="8204" max="8204" width="11.85546875" style="80" customWidth="1"/>
    <col min="8205" max="8448" width="9.140625" style="80"/>
    <col min="8449" max="8449" width="8.28515625" style="80" customWidth="1"/>
    <col min="8450" max="8450" width="15.5703125" style="80" customWidth="1"/>
    <col min="8451" max="8451" width="15.28515625" style="80" customWidth="1"/>
    <col min="8452" max="8452" width="17.42578125" style="80" customWidth="1"/>
    <col min="8453" max="8453" width="16.140625" style="80" customWidth="1"/>
    <col min="8454" max="8454" width="16" style="80" customWidth="1"/>
    <col min="8455" max="8455" width="14.85546875" style="80" customWidth="1"/>
    <col min="8456" max="8456" width="17.140625" style="80" customWidth="1"/>
    <col min="8457" max="8457" width="15" style="80" customWidth="1"/>
    <col min="8458" max="8458" width="12.42578125" style="80" customWidth="1"/>
    <col min="8459" max="8459" width="12" style="80" customWidth="1"/>
    <col min="8460" max="8460" width="11.85546875" style="80" customWidth="1"/>
    <col min="8461" max="8704" width="9.140625" style="80"/>
    <col min="8705" max="8705" width="8.28515625" style="80" customWidth="1"/>
    <col min="8706" max="8706" width="15.5703125" style="80" customWidth="1"/>
    <col min="8707" max="8707" width="15.28515625" style="80" customWidth="1"/>
    <col min="8708" max="8708" width="17.42578125" style="80" customWidth="1"/>
    <col min="8709" max="8709" width="16.140625" style="80" customWidth="1"/>
    <col min="8710" max="8710" width="16" style="80" customWidth="1"/>
    <col min="8711" max="8711" width="14.85546875" style="80" customWidth="1"/>
    <col min="8712" max="8712" width="17.140625" style="80" customWidth="1"/>
    <col min="8713" max="8713" width="15" style="80" customWidth="1"/>
    <col min="8714" max="8714" width="12.42578125" style="80" customWidth="1"/>
    <col min="8715" max="8715" width="12" style="80" customWidth="1"/>
    <col min="8716" max="8716" width="11.85546875" style="80" customWidth="1"/>
    <col min="8717" max="8960" width="9.140625" style="80"/>
    <col min="8961" max="8961" width="8.28515625" style="80" customWidth="1"/>
    <col min="8962" max="8962" width="15.5703125" style="80" customWidth="1"/>
    <col min="8963" max="8963" width="15.28515625" style="80" customWidth="1"/>
    <col min="8964" max="8964" width="17.42578125" style="80" customWidth="1"/>
    <col min="8965" max="8965" width="16.140625" style="80" customWidth="1"/>
    <col min="8966" max="8966" width="16" style="80" customWidth="1"/>
    <col min="8967" max="8967" width="14.85546875" style="80" customWidth="1"/>
    <col min="8968" max="8968" width="17.140625" style="80" customWidth="1"/>
    <col min="8969" max="8969" width="15" style="80" customWidth="1"/>
    <col min="8970" max="8970" width="12.42578125" style="80" customWidth="1"/>
    <col min="8971" max="8971" width="12" style="80" customWidth="1"/>
    <col min="8972" max="8972" width="11.85546875" style="80" customWidth="1"/>
    <col min="8973" max="9216" width="9.140625" style="80"/>
    <col min="9217" max="9217" width="8.28515625" style="80" customWidth="1"/>
    <col min="9218" max="9218" width="15.5703125" style="80" customWidth="1"/>
    <col min="9219" max="9219" width="15.28515625" style="80" customWidth="1"/>
    <col min="9220" max="9220" width="17.42578125" style="80" customWidth="1"/>
    <col min="9221" max="9221" width="16.140625" style="80" customWidth="1"/>
    <col min="9222" max="9222" width="16" style="80" customWidth="1"/>
    <col min="9223" max="9223" width="14.85546875" style="80" customWidth="1"/>
    <col min="9224" max="9224" width="17.140625" style="80" customWidth="1"/>
    <col min="9225" max="9225" width="15" style="80" customWidth="1"/>
    <col min="9226" max="9226" width="12.42578125" style="80" customWidth="1"/>
    <col min="9227" max="9227" width="12" style="80" customWidth="1"/>
    <col min="9228" max="9228" width="11.85546875" style="80" customWidth="1"/>
    <col min="9229" max="9472" width="9.140625" style="80"/>
    <col min="9473" max="9473" width="8.28515625" style="80" customWidth="1"/>
    <col min="9474" max="9474" width="15.5703125" style="80" customWidth="1"/>
    <col min="9475" max="9475" width="15.28515625" style="80" customWidth="1"/>
    <col min="9476" max="9476" width="17.42578125" style="80" customWidth="1"/>
    <col min="9477" max="9477" width="16.140625" style="80" customWidth="1"/>
    <col min="9478" max="9478" width="16" style="80" customWidth="1"/>
    <col min="9479" max="9479" width="14.85546875" style="80" customWidth="1"/>
    <col min="9480" max="9480" width="17.140625" style="80" customWidth="1"/>
    <col min="9481" max="9481" width="15" style="80" customWidth="1"/>
    <col min="9482" max="9482" width="12.42578125" style="80" customWidth="1"/>
    <col min="9483" max="9483" width="12" style="80" customWidth="1"/>
    <col min="9484" max="9484" width="11.85546875" style="80" customWidth="1"/>
    <col min="9485" max="9728" width="9.140625" style="80"/>
    <col min="9729" max="9729" width="8.28515625" style="80" customWidth="1"/>
    <col min="9730" max="9730" width="15.5703125" style="80" customWidth="1"/>
    <col min="9731" max="9731" width="15.28515625" style="80" customWidth="1"/>
    <col min="9732" max="9732" width="17.42578125" style="80" customWidth="1"/>
    <col min="9733" max="9733" width="16.140625" style="80" customWidth="1"/>
    <col min="9734" max="9734" width="16" style="80" customWidth="1"/>
    <col min="9735" max="9735" width="14.85546875" style="80" customWidth="1"/>
    <col min="9736" max="9736" width="17.140625" style="80" customWidth="1"/>
    <col min="9737" max="9737" width="15" style="80" customWidth="1"/>
    <col min="9738" max="9738" width="12.42578125" style="80" customWidth="1"/>
    <col min="9739" max="9739" width="12" style="80" customWidth="1"/>
    <col min="9740" max="9740" width="11.85546875" style="80" customWidth="1"/>
    <col min="9741" max="9984" width="9.140625" style="80"/>
    <col min="9985" max="9985" width="8.28515625" style="80" customWidth="1"/>
    <col min="9986" max="9986" width="15.5703125" style="80" customWidth="1"/>
    <col min="9987" max="9987" width="15.28515625" style="80" customWidth="1"/>
    <col min="9988" max="9988" width="17.42578125" style="80" customWidth="1"/>
    <col min="9989" max="9989" width="16.140625" style="80" customWidth="1"/>
    <col min="9990" max="9990" width="16" style="80" customWidth="1"/>
    <col min="9991" max="9991" width="14.85546875" style="80" customWidth="1"/>
    <col min="9992" max="9992" width="17.140625" style="80" customWidth="1"/>
    <col min="9993" max="9993" width="15" style="80" customWidth="1"/>
    <col min="9994" max="9994" width="12.42578125" style="80" customWidth="1"/>
    <col min="9995" max="9995" width="12" style="80" customWidth="1"/>
    <col min="9996" max="9996" width="11.85546875" style="80" customWidth="1"/>
    <col min="9997" max="10240" width="9.140625" style="80"/>
    <col min="10241" max="10241" width="8.28515625" style="80" customWidth="1"/>
    <col min="10242" max="10242" width="15.5703125" style="80" customWidth="1"/>
    <col min="10243" max="10243" width="15.28515625" style="80" customWidth="1"/>
    <col min="10244" max="10244" width="17.42578125" style="80" customWidth="1"/>
    <col min="10245" max="10245" width="16.140625" style="80" customWidth="1"/>
    <col min="10246" max="10246" width="16" style="80" customWidth="1"/>
    <col min="10247" max="10247" width="14.85546875" style="80" customWidth="1"/>
    <col min="10248" max="10248" width="17.140625" style="80" customWidth="1"/>
    <col min="10249" max="10249" width="15" style="80" customWidth="1"/>
    <col min="10250" max="10250" width="12.42578125" style="80" customWidth="1"/>
    <col min="10251" max="10251" width="12" style="80" customWidth="1"/>
    <col min="10252" max="10252" width="11.85546875" style="80" customWidth="1"/>
    <col min="10253" max="10496" width="9.140625" style="80"/>
    <col min="10497" max="10497" width="8.28515625" style="80" customWidth="1"/>
    <col min="10498" max="10498" width="15.5703125" style="80" customWidth="1"/>
    <col min="10499" max="10499" width="15.28515625" style="80" customWidth="1"/>
    <col min="10500" max="10500" width="17.42578125" style="80" customWidth="1"/>
    <col min="10501" max="10501" width="16.140625" style="80" customWidth="1"/>
    <col min="10502" max="10502" width="16" style="80" customWidth="1"/>
    <col min="10503" max="10503" width="14.85546875" style="80" customWidth="1"/>
    <col min="10504" max="10504" width="17.140625" style="80" customWidth="1"/>
    <col min="10505" max="10505" width="15" style="80" customWidth="1"/>
    <col min="10506" max="10506" width="12.42578125" style="80" customWidth="1"/>
    <col min="10507" max="10507" width="12" style="80" customWidth="1"/>
    <col min="10508" max="10508" width="11.85546875" style="80" customWidth="1"/>
    <col min="10509" max="10752" width="9.140625" style="80"/>
    <col min="10753" max="10753" width="8.28515625" style="80" customWidth="1"/>
    <col min="10754" max="10754" width="15.5703125" style="80" customWidth="1"/>
    <col min="10755" max="10755" width="15.28515625" style="80" customWidth="1"/>
    <col min="10756" max="10756" width="17.42578125" style="80" customWidth="1"/>
    <col min="10757" max="10757" width="16.140625" style="80" customWidth="1"/>
    <col min="10758" max="10758" width="16" style="80" customWidth="1"/>
    <col min="10759" max="10759" width="14.85546875" style="80" customWidth="1"/>
    <col min="10760" max="10760" width="17.140625" style="80" customWidth="1"/>
    <col min="10761" max="10761" width="15" style="80" customWidth="1"/>
    <col min="10762" max="10762" width="12.42578125" style="80" customWidth="1"/>
    <col min="10763" max="10763" width="12" style="80" customWidth="1"/>
    <col min="10764" max="10764" width="11.85546875" style="80" customWidth="1"/>
    <col min="10765" max="11008" width="9.140625" style="80"/>
    <col min="11009" max="11009" width="8.28515625" style="80" customWidth="1"/>
    <col min="11010" max="11010" width="15.5703125" style="80" customWidth="1"/>
    <col min="11011" max="11011" width="15.28515625" style="80" customWidth="1"/>
    <col min="11012" max="11012" width="17.42578125" style="80" customWidth="1"/>
    <col min="11013" max="11013" width="16.140625" style="80" customWidth="1"/>
    <col min="11014" max="11014" width="16" style="80" customWidth="1"/>
    <col min="11015" max="11015" width="14.85546875" style="80" customWidth="1"/>
    <col min="11016" max="11016" width="17.140625" style="80" customWidth="1"/>
    <col min="11017" max="11017" width="15" style="80" customWidth="1"/>
    <col min="11018" max="11018" width="12.42578125" style="80" customWidth="1"/>
    <col min="11019" max="11019" width="12" style="80" customWidth="1"/>
    <col min="11020" max="11020" width="11.85546875" style="80" customWidth="1"/>
    <col min="11021" max="11264" width="9.140625" style="80"/>
    <col min="11265" max="11265" width="8.28515625" style="80" customWidth="1"/>
    <col min="11266" max="11266" width="15.5703125" style="80" customWidth="1"/>
    <col min="11267" max="11267" width="15.28515625" style="80" customWidth="1"/>
    <col min="11268" max="11268" width="17.42578125" style="80" customWidth="1"/>
    <col min="11269" max="11269" width="16.140625" style="80" customWidth="1"/>
    <col min="11270" max="11270" width="16" style="80" customWidth="1"/>
    <col min="11271" max="11271" width="14.85546875" style="80" customWidth="1"/>
    <col min="11272" max="11272" width="17.140625" style="80" customWidth="1"/>
    <col min="11273" max="11273" width="15" style="80" customWidth="1"/>
    <col min="11274" max="11274" width="12.42578125" style="80" customWidth="1"/>
    <col min="11275" max="11275" width="12" style="80" customWidth="1"/>
    <col min="11276" max="11276" width="11.85546875" style="80" customWidth="1"/>
    <col min="11277" max="11520" width="9.140625" style="80"/>
    <col min="11521" max="11521" width="8.28515625" style="80" customWidth="1"/>
    <col min="11522" max="11522" width="15.5703125" style="80" customWidth="1"/>
    <col min="11523" max="11523" width="15.28515625" style="80" customWidth="1"/>
    <col min="11524" max="11524" width="17.42578125" style="80" customWidth="1"/>
    <col min="11525" max="11525" width="16.140625" style="80" customWidth="1"/>
    <col min="11526" max="11526" width="16" style="80" customWidth="1"/>
    <col min="11527" max="11527" width="14.85546875" style="80" customWidth="1"/>
    <col min="11528" max="11528" width="17.140625" style="80" customWidth="1"/>
    <col min="11529" max="11529" width="15" style="80" customWidth="1"/>
    <col min="11530" max="11530" width="12.42578125" style="80" customWidth="1"/>
    <col min="11531" max="11531" width="12" style="80" customWidth="1"/>
    <col min="11532" max="11532" width="11.85546875" style="80" customWidth="1"/>
    <col min="11533" max="11776" width="9.140625" style="80"/>
    <col min="11777" max="11777" width="8.28515625" style="80" customWidth="1"/>
    <col min="11778" max="11778" width="15.5703125" style="80" customWidth="1"/>
    <col min="11779" max="11779" width="15.28515625" style="80" customWidth="1"/>
    <col min="11780" max="11780" width="17.42578125" style="80" customWidth="1"/>
    <col min="11781" max="11781" width="16.140625" style="80" customWidth="1"/>
    <col min="11782" max="11782" width="16" style="80" customWidth="1"/>
    <col min="11783" max="11783" width="14.85546875" style="80" customWidth="1"/>
    <col min="11784" max="11784" width="17.140625" style="80" customWidth="1"/>
    <col min="11785" max="11785" width="15" style="80" customWidth="1"/>
    <col min="11786" max="11786" width="12.42578125" style="80" customWidth="1"/>
    <col min="11787" max="11787" width="12" style="80" customWidth="1"/>
    <col min="11788" max="11788" width="11.85546875" style="80" customWidth="1"/>
    <col min="11789" max="12032" width="9.140625" style="80"/>
    <col min="12033" max="12033" width="8.28515625" style="80" customWidth="1"/>
    <col min="12034" max="12034" width="15.5703125" style="80" customWidth="1"/>
    <col min="12035" max="12035" width="15.28515625" style="80" customWidth="1"/>
    <col min="12036" max="12036" width="17.42578125" style="80" customWidth="1"/>
    <col min="12037" max="12037" width="16.140625" style="80" customWidth="1"/>
    <col min="12038" max="12038" width="16" style="80" customWidth="1"/>
    <col min="12039" max="12039" width="14.85546875" style="80" customWidth="1"/>
    <col min="12040" max="12040" width="17.140625" style="80" customWidth="1"/>
    <col min="12041" max="12041" width="15" style="80" customWidth="1"/>
    <col min="12042" max="12042" width="12.42578125" style="80" customWidth="1"/>
    <col min="12043" max="12043" width="12" style="80" customWidth="1"/>
    <col min="12044" max="12044" width="11.85546875" style="80" customWidth="1"/>
    <col min="12045" max="12288" width="9.140625" style="80"/>
    <col min="12289" max="12289" width="8.28515625" style="80" customWidth="1"/>
    <col min="12290" max="12290" width="15.5703125" style="80" customWidth="1"/>
    <col min="12291" max="12291" width="15.28515625" style="80" customWidth="1"/>
    <col min="12292" max="12292" width="17.42578125" style="80" customWidth="1"/>
    <col min="12293" max="12293" width="16.140625" style="80" customWidth="1"/>
    <col min="12294" max="12294" width="16" style="80" customWidth="1"/>
    <col min="12295" max="12295" width="14.85546875" style="80" customWidth="1"/>
    <col min="12296" max="12296" width="17.140625" style="80" customWidth="1"/>
    <col min="12297" max="12297" width="15" style="80" customWidth="1"/>
    <col min="12298" max="12298" width="12.42578125" style="80" customWidth="1"/>
    <col min="12299" max="12299" width="12" style="80" customWidth="1"/>
    <col min="12300" max="12300" width="11.85546875" style="80" customWidth="1"/>
    <col min="12301" max="12544" width="9.140625" style="80"/>
    <col min="12545" max="12545" width="8.28515625" style="80" customWidth="1"/>
    <col min="12546" max="12546" width="15.5703125" style="80" customWidth="1"/>
    <col min="12547" max="12547" width="15.28515625" style="80" customWidth="1"/>
    <col min="12548" max="12548" width="17.42578125" style="80" customWidth="1"/>
    <col min="12549" max="12549" width="16.140625" style="80" customWidth="1"/>
    <col min="12550" max="12550" width="16" style="80" customWidth="1"/>
    <col min="12551" max="12551" width="14.85546875" style="80" customWidth="1"/>
    <col min="12552" max="12552" width="17.140625" style="80" customWidth="1"/>
    <col min="12553" max="12553" width="15" style="80" customWidth="1"/>
    <col min="12554" max="12554" width="12.42578125" style="80" customWidth="1"/>
    <col min="12555" max="12555" width="12" style="80" customWidth="1"/>
    <col min="12556" max="12556" width="11.85546875" style="80" customWidth="1"/>
    <col min="12557" max="12800" width="9.140625" style="80"/>
    <col min="12801" max="12801" width="8.28515625" style="80" customWidth="1"/>
    <col min="12802" max="12802" width="15.5703125" style="80" customWidth="1"/>
    <col min="12803" max="12803" width="15.28515625" style="80" customWidth="1"/>
    <col min="12804" max="12804" width="17.42578125" style="80" customWidth="1"/>
    <col min="12805" max="12805" width="16.140625" style="80" customWidth="1"/>
    <col min="12806" max="12806" width="16" style="80" customWidth="1"/>
    <col min="12807" max="12807" width="14.85546875" style="80" customWidth="1"/>
    <col min="12808" max="12808" width="17.140625" style="80" customWidth="1"/>
    <col min="12809" max="12809" width="15" style="80" customWidth="1"/>
    <col min="12810" max="12810" width="12.42578125" style="80" customWidth="1"/>
    <col min="12811" max="12811" width="12" style="80" customWidth="1"/>
    <col min="12812" max="12812" width="11.85546875" style="80" customWidth="1"/>
    <col min="12813" max="13056" width="9.140625" style="80"/>
    <col min="13057" max="13057" width="8.28515625" style="80" customWidth="1"/>
    <col min="13058" max="13058" width="15.5703125" style="80" customWidth="1"/>
    <col min="13059" max="13059" width="15.28515625" style="80" customWidth="1"/>
    <col min="13060" max="13060" width="17.42578125" style="80" customWidth="1"/>
    <col min="13061" max="13061" width="16.140625" style="80" customWidth="1"/>
    <col min="13062" max="13062" width="16" style="80" customWidth="1"/>
    <col min="13063" max="13063" width="14.85546875" style="80" customWidth="1"/>
    <col min="13064" max="13064" width="17.140625" style="80" customWidth="1"/>
    <col min="13065" max="13065" width="15" style="80" customWidth="1"/>
    <col min="13066" max="13066" width="12.42578125" style="80" customWidth="1"/>
    <col min="13067" max="13067" width="12" style="80" customWidth="1"/>
    <col min="13068" max="13068" width="11.85546875" style="80" customWidth="1"/>
    <col min="13069" max="13312" width="9.140625" style="80"/>
    <col min="13313" max="13313" width="8.28515625" style="80" customWidth="1"/>
    <col min="13314" max="13314" width="15.5703125" style="80" customWidth="1"/>
    <col min="13315" max="13315" width="15.28515625" style="80" customWidth="1"/>
    <col min="13316" max="13316" width="17.42578125" style="80" customWidth="1"/>
    <col min="13317" max="13317" width="16.140625" style="80" customWidth="1"/>
    <col min="13318" max="13318" width="16" style="80" customWidth="1"/>
    <col min="13319" max="13319" width="14.85546875" style="80" customWidth="1"/>
    <col min="13320" max="13320" width="17.140625" style="80" customWidth="1"/>
    <col min="13321" max="13321" width="15" style="80" customWidth="1"/>
    <col min="13322" max="13322" width="12.42578125" style="80" customWidth="1"/>
    <col min="13323" max="13323" width="12" style="80" customWidth="1"/>
    <col min="13324" max="13324" width="11.85546875" style="80" customWidth="1"/>
    <col min="13325" max="13568" width="9.140625" style="80"/>
    <col min="13569" max="13569" width="8.28515625" style="80" customWidth="1"/>
    <col min="13570" max="13570" width="15.5703125" style="80" customWidth="1"/>
    <col min="13571" max="13571" width="15.28515625" style="80" customWidth="1"/>
    <col min="13572" max="13572" width="17.42578125" style="80" customWidth="1"/>
    <col min="13573" max="13573" width="16.140625" style="80" customWidth="1"/>
    <col min="13574" max="13574" width="16" style="80" customWidth="1"/>
    <col min="13575" max="13575" width="14.85546875" style="80" customWidth="1"/>
    <col min="13576" max="13576" width="17.140625" style="80" customWidth="1"/>
    <col min="13577" max="13577" width="15" style="80" customWidth="1"/>
    <col min="13578" max="13578" width="12.42578125" style="80" customWidth="1"/>
    <col min="13579" max="13579" width="12" style="80" customWidth="1"/>
    <col min="13580" max="13580" width="11.85546875" style="80" customWidth="1"/>
    <col min="13581" max="13824" width="9.140625" style="80"/>
    <col min="13825" max="13825" width="8.28515625" style="80" customWidth="1"/>
    <col min="13826" max="13826" width="15.5703125" style="80" customWidth="1"/>
    <col min="13827" max="13827" width="15.28515625" style="80" customWidth="1"/>
    <col min="13828" max="13828" width="17.42578125" style="80" customWidth="1"/>
    <col min="13829" max="13829" width="16.140625" style="80" customWidth="1"/>
    <col min="13830" max="13830" width="16" style="80" customWidth="1"/>
    <col min="13831" max="13831" width="14.85546875" style="80" customWidth="1"/>
    <col min="13832" max="13832" width="17.140625" style="80" customWidth="1"/>
    <col min="13833" max="13833" width="15" style="80" customWidth="1"/>
    <col min="13834" max="13834" width="12.42578125" style="80" customWidth="1"/>
    <col min="13835" max="13835" width="12" style="80" customWidth="1"/>
    <col min="13836" max="13836" width="11.85546875" style="80" customWidth="1"/>
    <col min="13837" max="14080" width="9.140625" style="80"/>
    <col min="14081" max="14081" width="8.28515625" style="80" customWidth="1"/>
    <col min="14082" max="14082" width="15.5703125" style="80" customWidth="1"/>
    <col min="14083" max="14083" width="15.28515625" style="80" customWidth="1"/>
    <col min="14084" max="14084" width="17.42578125" style="80" customWidth="1"/>
    <col min="14085" max="14085" width="16.140625" style="80" customWidth="1"/>
    <col min="14086" max="14086" width="16" style="80" customWidth="1"/>
    <col min="14087" max="14087" width="14.85546875" style="80" customWidth="1"/>
    <col min="14088" max="14088" width="17.140625" style="80" customWidth="1"/>
    <col min="14089" max="14089" width="15" style="80" customWidth="1"/>
    <col min="14090" max="14090" width="12.42578125" style="80" customWidth="1"/>
    <col min="14091" max="14091" width="12" style="80" customWidth="1"/>
    <col min="14092" max="14092" width="11.85546875" style="80" customWidth="1"/>
    <col min="14093" max="14336" width="9.140625" style="80"/>
    <col min="14337" max="14337" width="8.28515625" style="80" customWidth="1"/>
    <col min="14338" max="14338" width="15.5703125" style="80" customWidth="1"/>
    <col min="14339" max="14339" width="15.28515625" style="80" customWidth="1"/>
    <col min="14340" max="14340" width="17.42578125" style="80" customWidth="1"/>
    <col min="14341" max="14341" width="16.140625" style="80" customWidth="1"/>
    <col min="14342" max="14342" width="16" style="80" customWidth="1"/>
    <col min="14343" max="14343" width="14.85546875" style="80" customWidth="1"/>
    <col min="14344" max="14344" width="17.140625" style="80" customWidth="1"/>
    <col min="14345" max="14345" width="15" style="80" customWidth="1"/>
    <col min="14346" max="14346" width="12.42578125" style="80" customWidth="1"/>
    <col min="14347" max="14347" width="12" style="80" customWidth="1"/>
    <col min="14348" max="14348" width="11.85546875" style="80" customWidth="1"/>
    <col min="14349" max="14592" width="9.140625" style="80"/>
    <col min="14593" max="14593" width="8.28515625" style="80" customWidth="1"/>
    <col min="14594" max="14594" width="15.5703125" style="80" customWidth="1"/>
    <col min="14595" max="14595" width="15.28515625" style="80" customWidth="1"/>
    <col min="14596" max="14596" width="17.42578125" style="80" customWidth="1"/>
    <col min="14597" max="14597" width="16.140625" style="80" customWidth="1"/>
    <col min="14598" max="14598" width="16" style="80" customWidth="1"/>
    <col min="14599" max="14599" width="14.85546875" style="80" customWidth="1"/>
    <col min="14600" max="14600" width="17.140625" style="80" customWidth="1"/>
    <col min="14601" max="14601" width="15" style="80" customWidth="1"/>
    <col min="14602" max="14602" width="12.42578125" style="80" customWidth="1"/>
    <col min="14603" max="14603" width="12" style="80" customWidth="1"/>
    <col min="14604" max="14604" width="11.85546875" style="80" customWidth="1"/>
    <col min="14605" max="14848" width="9.140625" style="80"/>
    <col min="14849" max="14849" width="8.28515625" style="80" customWidth="1"/>
    <col min="14850" max="14850" width="15.5703125" style="80" customWidth="1"/>
    <col min="14851" max="14851" width="15.28515625" style="80" customWidth="1"/>
    <col min="14852" max="14852" width="17.42578125" style="80" customWidth="1"/>
    <col min="14853" max="14853" width="16.140625" style="80" customWidth="1"/>
    <col min="14854" max="14854" width="16" style="80" customWidth="1"/>
    <col min="14855" max="14855" width="14.85546875" style="80" customWidth="1"/>
    <col min="14856" max="14856" width="17.140625" style="80" customWidth="1"/>
    <col min="14857" max="14857" width="15" style="80" customWidth="1"/>
    <col min="14858" max="14858" width="12.42578125" style="80" customWidth="1"/>
    <col min="14859" max="14859" width="12" style="80" customWidth="1"/>
    <col min="14860" max="14860" width="11.85546875" style="80" customWidth="1"/>
    <col min="14861" max="15104" width="9.140625" style="80"/>
    <col min="15105" max="15105" width="8.28515625" style="80" customWidth="1"/>
    <col min="15106" max="15106" width="15.5703125" style="80" customWidth="1"/>
    <col min="15107" max="15107" width="15.28515625" style="80" customWidth="1"/>
    <col min="15108" max="15108" width="17.42578125" style="80" customWidth="1"/>
    <col min="15109" max="15109" width="16.140625" style="80" customWidth="1"/>
    <col min="15110" max="15110" width="16" style="80" customWidth="1"/>
    <col min="15111" max="15111" width="14.85546875" style="80" customWidth="1"/>
    <col min="15112" max="15112" width="17.140625" style="80" customWidth="1"/>
    <col min="15113" max="15113" width="15" style="80" customWidth="1"/>
    <col min="15114" max="15114" width="12.42578125" style="80" customWidth="1"/>
    <col min="15115" max="15115" width="12" style="80" customWidth="1"/>
    <col min="15116" max="15116" width="11.85546875" style="80" customWidth="1"/>
    <col min="15117" max="15360" width="9.140625" style="80"/>
    <col min="15361" max="15361" width="8.28515625" style="80" customWidth="1"/>
    <col min="15362" max="15362" width="15.5703125" style="80" customWidth="1"/>
    <col min="15363" max="15363" width="15.28515625" style="80" customWidth="1"/>
    <col min="15364" max="15364" width="17.42578125" style="80" customWidth="1"/>
    <col min="15365" max="15365" width="16.140625" style="80" customWidth="1"/>
    <col min="15366" max="15366" width="16" style="80" customWidth="1"/>
    <col min="15367" max="15367" width="14.85546875" style="80" customWidth="1"/>
    <col min="15368" max="15368" width="17.140625" style="80" customWidth="1"/>
    <col min="15369" max="15369" width="15" style="80" customWidth="1"/>
    <col min="15370" max="15370" width="12.42578125" style="80" customWidth="1"/>
    <col min="15371" max="15371" width="12" style="80" customWidth="1"/>
    <col min="15372" max="15372" width="11.85546875" style="80" customWidth="1"/>
    <col min="15373" max="15616" width="9.140625" style="80"/>
    <col min="15617" max="15617" width="8.28515625" style="80" customWidth="1"/>
    <col min="15618" max="15618" width="15.5703125" style="80" customWidth="1"/>
    <col min="15619" max="15619" width="15.28515625" style="80" customWidth="1"/>
    <col min="15620" max="15620" width="17.42578125" style="80" customWidth="1"/>
    <col min="15621" max="15621" width="16.140625" style="80" customWidth="1"/>
    <col min="15622" max="15622" width="16" style="80" customWidth="1"/>
    <col min="15623" max="15623" width="14.85546875" style="80" customWidth="1"/>
    <col min="15624" max="15624" width="17.140625" style="80" customWidth="1"/>
    <col min="15625" max="15625" width="15" style="80" customWidth="1"/>
    <col min="15626" max="15626" width="12.42578125" style="80" customWidth="1"/>
    <col min="15627" max="15627" width="12" style="80" customWidth="1"/>
    <col min="15628" max="15628" width="11.85546875" style="80" customWidth="1"/>
    <col min="15629" max="15872" width="9.140625" style="80"/>
    <col min="15873" max="15873" width="8.28515625" style="80" customWidth="1"/>
    <col min="15874" max="15874" width="15.5703125" style="80" customWidth="1"/>
    <col min="15875" max="15875" width="15.28515625" style="80" customWidth="1"/>
    <col min="15876" max="15876" width="17.42578125" style="80" customWidth="1"/>
    <col min="15877" max="15877" width="16.140625" style="80" customWidth="1"/>
    <col min="15878" max="15878" width="16" style="80" customWidth="1"/>
    <col min="15879" max="15879" width="14.85546875" style="80" customWidth="1"/>
    <col min="15880" max="15880" width="17.140625" style="80" customWidth="1"/>
    <col min="15881" max="15881" width="15" style="80" customWidth="1"/>
    <col min="15882" max="15882" width="12.42578125" style="80" customWidth="1"/>
    <col min="15883" max="15883" width="12" style="80" customWidth="1"/>
    <col min="15884" max="15884" width="11.85546875" style="80" customWidth="1"/>
    <col min="15885" max="16128" width="9.140625" style="80"/>
    <col min="16129" max="16129" width="8.28515625" style="80" customWidth="1"/>
    <col min="16130" max="16130" width="15.5703125" style="80" customWidth="1"/>
    <col min="16131" max="16131" width="15.28515625" style="80" customWidth="1"/>
    <col min="16132" max="16132" width="17.42578125" style="80" customWidth="1"/>
    <col min="16133" max="16133" width="16.140625" style="80" customWidth="1"/>
    <col min="16134" max="16134" width="16" style="80" customWidth="1"/>
    <col min="16135" max="16135" width="14.85546875" style="80" customWidth="1"/>
    <col min="16136" max="16136" width="17.140625" style="80" customWidth="1"/>
    <col min="16137" max="16137" width="15" style="80" customWidth="1"/>
    <col min="16138" max="16138" width="12.42578125" style="80" customWidth="1"/>
    <col min="16139" max="16139" width="12" style="80" customWidth="1"/>
    <col min="16140" max="16140" width="11.85546875" style="80" customWidth="1"/>
    <col min="16141" max="16384" width="9.140625" style="80"/>
  </cols>
  <sheetData>
    <row r="1" spans="1:12" ht="18">
      <c r="A1" s="764" t="s">
        <v>0</v>
      </c>
      <c r="B1" s="764"/>
      <c r="C1" s="764"/>
      <c r="D1" s="764"/>
      <c r="E1" s="764"/>
      <c r="F1" s="764"/>
      <c r="G1" s="764"/>
      <c r="H1" s="764"/>
      <c r="I1" s="764"/>
      <c r="J1" s="764"/>
      <c r="K1" s="764"/>
      <c r="L1" s="312" t="s">
        <v>874</v>
      </c>
    </row>
    <row r="2" spans="1:12" ht="21">
      <c r="A2" s="765" t="s">
        <v>734</v>
      </c>
      <c r="B2" s="765"/>
      <c r="C2" s="765"/>
      <c r="D2" s="765"/>
      <c r="E2" s="765"/>
      <c r="F2" s="765"/>
      <c r="G2" s="765"/>
      <c r="H2" s="765"/>
      <c r="I2" s="765"/>
      <c r="J2" s="765"/>
      <c r="K2" s="765"/>
      <c r="L2" s="765"/>
    </row>
    <row r="3" spans="1:12" ht="15">
      <c r="A3" s="313"/>
      <c r="B3" s="313"/>
    </row>
    <row r="4" spans="1:12" ht="18" customHeight="1">
      <c r="A4" s="766" t="s">
        <v>873</v>
      </c>
      <c r="B4" s="766"/>
      <c r="C4" s="766"/>
      <c r="D4" s="766"/>
      <c r="E4" s="766"/>
      <c r="F4" s="766"/>
      <c r="G4" s="766"/>
      <c r="H4" s="766"/>
      <c r="I4" s="766"/>
      <c r="J4" s="766"/>
      <c r="K4" s="766"/>
      <c r="L4" s="766"/>
    </row>
    <row r="5" spans="1:12" ht="15">
      <c r="A5" s="314" t="s">
        <v>887</v>
      </c>
      <c r="B5" s="314"/>
    </row>
    <row r="6" spans="1:12" ht="15">
      <c r="A6" s="314"/>
      <c r="B6" s="314"/>
    </row>
    <row r="7" spans="1:12" ht="15">
      <c r="A7" s="763" t="s">
        <v>875</v>
      </c>
      <c r="B7" s="763"/>
      <c r="C7" s="763"/>
      <c r="D7" s="520">
        <v>12237819000</v>
      </c>
      <c r="K7" s="767" t="s">
        <v>881</v>
      </c>
      <c r="L7" s="767"/>
    </row>
    <row r="8" spans="1:12" ht="15">
      <c r="A8" s="763" t="s">
        <v>882</v>
      </c>
      <c r="B8" s="763"/>
      <c r="C8" s="763"/>
      <c r="D8" s="519" t="s">
        <v>1096</v>
      </c>
      <c r="K8" s="315"/>
      <c r="L8" s="315"/>
    </row>
    <row r="9" spans="1:12" ht="15">
      <c r="A9" s="314"/>
      <c r="B9" s="314"/>
      <c r="J9" s="768" t="s">
        <v>1132</v>
      </c>
      <c r="K9" s="768"/>
      <c r="L9" s="768"/>
    </row>
    <row r="10" spans="1:12" ht="49.5" customHeight="1">
      <c r="A10" s="769" t="s">
        <v>2</v>
      </c>
      <c r="B10" s="770" t="s">
        <v>69</v>
      </c>
      <c r="C10" s="771" t="s">
        <v>856</v>
      </c>
      <c r="D10" s="771"/>
      <c r="E10" s="771"/>
      <c r="F10" s="771"/>
      <c r="G10" s="771" t="s">
        <v>857</v>
      </c>
      <c r="H10" s="771"/>
      <c r="I10" s="771"/>
      <c r="J10" s="771"/>
      <c r="K10" s="771" t="s">
        <v>861</v>
      </c>
      <c r="L10" s="771" t="s">
        <v>858</v>
      </c>
    </row>
    <row r="11" spans="1:12" s="312" customFormat="1" ht="76.5" customHeight="1">
      <c r="A11" s="769"/>
      <c r="B11" s="770"/>
      <c r="C11" s="316" t="s">
        <v>862</v>
      </c>
      <c r="D11" s="317" t="s">
        <v>859</v>
      </c>
      <c r="E11" s="317" t="s">
        <v>860</v>
      </c>
      <c r="F11" s="316" t="s">
        <v>863</v>
      </c>
      <c r="G11" s="316" t="s">
        <v>862</v>
      </c>
      <c r="H11" s="317" t="s">
        <v>859</v>
      </c>
      <c r="I11" s="317" t="s">
        <v>860</v>
      </c>
      <c r="J11" s="316" t="s">
        <v>863</v>
      </c>
      <c r="K11" s="771"/>
      <c r="L11" s="771"/>
    </row>
    <row r="12" spans="1:12" s="312" customFormat="1" ht="15">
      <c r="A12" s="318">
        <v>1</v>
      </c>
      <c r="B12" s="319">
        <v>2</v>
      </c>
      <c r="C12" s="320">
        <v>3</v>
      </c>
      <c r="D12" s="319">
        <v>4</v>
      </c>
      <c r="E12" s="319">
        <v>5</v>
      </c>
      <c r="F12" s="320">
        <v>6</v>
      </c>
      <c r="G12" s="319">
        <v>7</v>
      </c>
      <c r="H12" s="319">
        <v>8</v>
      </c>
      <c r="I12" s="320">
        <v>9</v>
      </c>
      <c r="J12" s="319">
        <v>10</v>
      </c>
      <c r="K12" s="319">
        <v>11</v>
      </c>
      <c r="L12" s="320">
        <v>12</v>
      </c>
    </row>
    <row r="13" spans="1:12">
      <c r="A13" s="86">
        <v>1</v>
      </c>
      <c r="B13" s="321" t="s">
        <v>864</v>
      </c>
      <c r="C13" s="321">
        <v>145745693</v>
      </c>
      <c r="D13" s="321">
        <v>145745693</v>
      </c>
      <c r="E13" s="321">
        <v>0</v>
      </c>
      <c r="F13" s="321">
        <v>224000000</v>
      </c>
      <c r="G13" s="321">
        <v>1689512522</v>
      </c>
      <c r="H13" s="321">
        <v>1689512522</v>
      </c>
      <c r="I13" s="321">
        <v>0</v>
      </c>
      <c r="J13" s="321">
        <v>1191795752</v>
      </c>
      <c r="K13" s="321"/>
      <c r="L13" s="321"/>
    </row>
    <row r="14" spans="1:12">
      <c r="A14" s="86">
        <v>2</v>
      </c>
      <c r="B14" s="87" t="s">
        <v>865</v>
      </c>
      <c r="C14" s="321">
        <v>205745693</v>
      </c>
      <c r="D14" s="321">
        <v>205745693</v>
      </c>
      <c r="E14" s="321">
        <v>0</v>
      </c>
      <c r="F14" s="321">
        <v>224000000</v>
      </c>
      <c r="G14" s="321">
        <v>1642067611</v>
      </c>
      <c r="H14" s="321">
        <v>1642067611</v>
      </c>
      <c r="I14" s="321">
        <v>0</v>
      </c>
      <c r="J14" s="87">
        <v>866195539</v>
      </c>
      <c r="K14" s="87"/>
      <c r="L14" s="87"/>
    </row>
    <row r="15" spans="1:12">
      <c r="A15" s="86">
        <v>3</v>
      </c>
      <c r="B15" s="87" t="s">
        <v>866</v>
      </c>
      <c r="C15" s="321">
        <v>0</v>
      </c>
      <c r="D15" s="321">
        <v>0</v>
      </c>
      <c r="E15" s="321">
        <v>0</v>
      </c>
      <c r="F15" s="321">
        <v>0</v>
      </c>
      <c r="G15" s="321">
        <v>683067651</v>
      </c>
      <c r="H15" s="321">
        <v>683067651</v>
      </c>
      <c r="I15" s="321">
        <v>0</v>
      </c>
      <c r="J15" s="87">
        <v>613180808</v>
      </c>
      <c r="K15" s="87"/>
      <c r="L15" s="87"/>
    </row>
    <row r="16" spans="1:12">
      <c r="A16" s="86">
        <v>4</v>
      </c>
      <c r="B16" s="87" t="s">
        <v>867</v>
      </c>
      <c r="C16" s="321">
        <v>205745693</v>
      </c>
      <c r="D16" s="321">
        <v>205745693</v>
      </c>
      <c r="E16" s="321">
        <v>0</v>
      </c>
      <c r="F16" s="321">
        <v>224315000</v>
      </c>
      <c r="G16" s="321">
        <v>811969542</v>
      </c>
      <c r="H16" s="321">
        <v>811969542</v>
      </c>
      <c r="I16" s="321">
        <v>0</v>
      </c>
      <c r="J16" s="87">
        <v>698002916</v>
      </c>
      <c r="K16" s="87"/>
      <c r="L16" s="87"/>
    </row>
    <row r="17" spans="1:13">
      <c r="A17" s="86">
        <v>5</v>
      </c>
      <c r="B17" s="87" t="s">
        <v>868</v>
      </c>
      <c r="C17" s="321">
        <v>235745693</v>
      </c>
      <c r="D17" s="321">
        <v>235745693</v>
      </c>
      <c r="E17" s="321">
        <v>0</v>
      </c>
      <c r="F17" s="321">
        <v>224315000</v>
      </c>
      <c r="G17" s="321">
        <v>1518408933</v>
      </c>
      <c r="H17" s="321">
        <v>1518408933</v>
      </c>
      <c r="I17" s="321">
        <v>0</v>
      </c>
      <c r="J17" s="87">
        <v>1362124276</v>
      </c>
      <c r="K17" s="87"/>
      <c r="L17" s="87"/>
    </row>
    <row r="18" spans="1:13">
      <c r="A18" s="86">
        <v>6</v>
      </c>
      <c r="B18" s="87" t="s">
        <v>869</v>
      </c>
      <c r="C18" s="321">
        <v>205745693</v>
      </c>
      <c r="D18" s="321">
        <v>205745693</v>
      </c>
      <c r="E18" s="321">
        <v>0</v>
      </c>
      <c r="F18" s="321">
        <v>224315000</v>
      </c>
      <c r="G18" s="321">
        <v>1416410553</v>
      </c>
      <c r="H18" s="321">
        <v>1416410553</v>
      </c>
      <c r="I18" s="321">
        <v>0</v>
      </c>
      <c r="J18" s="87">
        <v>1307856803</v>
      </c>
      <c r="K18" s="87"/>
      <c r="L18" s="87"/>
    </row>
    <row r="19" spans="1:13">
      <c r="A19" s="86">
        <v>7</v>
      </c>
      <c r="B19" s="87" t="s">
        <v>870</v>
      </c>
      <c r="C19" s="321">
        <v>236589653</v>
      </c>
      <c r="D19" s="321">
        <v>236589653</v>
      </c>
      <c r="E19" s="321">
        <v>0</v>
      </c>
      <c r="F19" s="321">
        <v>124315000</v>
      </c>
      <c r="G19" s="321">
        <v>1088207855</v>
      </c>
      <c r="H19" s="321">
        <v>1088207855</v>
      </c>
      <c r="I19" s="321">
        <v>0</v>
      </c>
      <c r="J19" s="87">
        <v>990906186</v>
      </c>
      <c r="K19" s="87"/>
      <c r="L19" s="87"/>
    </row>
    <row r="20" spans="1:13">
      <c r="A20" s="86">
        <v>8</v>
      </c>
      <c r="B20" s="87" t="s">
        <v>871</v>
      </c>
      <c r="C20" s="321">
        <v>236589653</v>
      </c>
      <c r="D20" s="321">
        <v>236589653</v>
      </c>
      <c r="E20" s="321">
        <v>0</v>
      </c>
      <c r="F20" s="321">
        <v>251315000</v>
      </c>
      <c r="G20" s="321">
        <v>1225049403</v>
      </c>
      <c r="H20" s="321">
        <v>1225049403</v>
      </c>
      <c r="I20" s="321">
        <v>0</v>
      </c>
      <c r="J20" s="87">
        <v>1116550461</v>
      </c>
      <c r="K20" s="87"/>
      <c r="L20" s="87"/>
    </row>
    <row r="21" spans="1:13">
      <c r="A21" s="86">
        <v>9</v>
      </c>
      <c r="B21" s="87" t="s">
        <v>872</v>
      </c>
      <c r="C21" s="321">
        <v>248502365</v>
      </c>
      <c r="D21" s="321">
        <v>248502365</v>
      </c>
      <c r="E21" s="321">
        <v>0</v>
      </c>
      <c r="F21" s="321">
        <v>193528628</v>
      </c>
      <c r="G21" s="321">
        <v>1022628151</v>
      </c>
      <c r="H21" s="321">
        <v>1022628151</v>
      </c>
      <c r="I21" s="321">
        <v>0</v>
      </c>
      <c r="J21" s="87">
        <v>979528182</v>
      </c>
      <c r="K21" s="87"/>
      <c r="L21" s="87"/>
    </row>
    <row r="22" spans="1:13">
      <c r="A22" s="761" t="s">
        <v>14</v>
      </c>
      <c r="B22" s="762"/>
      <c r="C22" s="321">
        <f>SUM(C13:C21)</f>
        <v>1720410136</v>
      </c>
      <c r="D22" s="321">
        <f>SUM(D13:D21)</f>
        <v>1720410136</v>
      </c>
      <c r="E22" s="321">
        <v>0</v>
      </c>
      <c r="F22" s="321">
        <f>SUM(F13:F21)</f>
        <v>1690103628</v>
      </c>
      <c r="G22" s="321">
        <f>SUM(G13:G21)</f>
        <v>11097322221</v>
      </c>
      <c r="H22" s="87">
        <f>SUM(H13:H21)</f>
        <v>11097322221</v>
      </c>
      <c r="I22" s="321">
        <v>0</v>
      </c>
      <c r="J22" s="87">
        <f>SUM(J13:J21)</f>
        <v>9126140923</v>
      </c>
      <c r="K22" s="87"/>
      <c r="L22" s="87"/>
    </row>
    <row r="24" spans="1:13" ht="15" customHeight="1">
      <c r="A24" s="322" t="s">
        <v>876</v>
      </c>
      <c r="B24" s="308"/>
      <c r="C24" s="308"/>
      <c r="D24" s="308"/>
      <c r="E24" s="308"/>
      <c r="F24" s="308"/>
      <c r="G24" s="308"/>
      <c r="H24" s="308"/>
      <c r="I24" s="308"/>
      <c r="J24" s="308"/>
    </row>
    <row r="25" spans="1:13" ht="15" customHeight="1">
      <c r="A25" s="760" t="s">
        <v>883</v>
      </c>
      <c r="B25" s="760"/>
      <c r="C25" s="760"/>
      <c r="D25" s="760"/>
      <c r="E25" s="760"/>
      <c r="F25" s="760"/>
      <c r="G25" s="760"/>
      <c r="H25" s="760"/>
      <c r="I25" s="760"/>
      <c r="J25" s="760"/>
    </row>
    <row r="26" spans="1:13" ht="15" customHeight="1">
      <c r="A26" s="760" t="s">
        <v>888</v>
      </c>
      <c r="B26" s="760"/>
      <c r="C26" s="760"/>
      <c r="D26" s="760"/>
      <c r="E26" s="323"/>
      <c r="F26" s="323"/>
      <c r="G26" s="323"/>
      <c r="H26" s="323"/>
      <c r="I26" s="323"/>
      <c r="J26" s="323"/>
    </row>
    <row r="27" spans="1:13" ht="15" customHeight="1">
      <c r="A27" s="760" t="s">
        <v>884</v>
      </c>
      <c r="B27" s="760"/>
      <c r="C27" s="760"/>
      <c r="D27" s="760"/>
      <c r="E27" s="760"/>
      <c r="F27" s="760"/>
      <c r="G27" s="760"/>
      <c r="H27" s="760"/>
      <c r="I27" s="760"/>
      <c r="J27" s="760"/>
    </row>
    <row r="28" spans="1:13" ht="13.5" customHeight="1">
      <c r="A28" s="758"/>
      <c r="B28" s="759"/>
      <c r="C28" s="759"/>
      <c r="D28" s="759"/>
      <c r="E28" s="759"/>
      <c r="F28" s="759"/>
      <c r="G28" s="759"/>
      <c r="H28" s="759"/>
      <c r="I28" s="760"/>
      <c r="J28" s="760"/>
    </row>
    <row r="29" spans="1:13" ht="15" customHeight="1">
      <c r="A29" s="324"/>
      <c r="B29" s="325"/>
      <c r="C29" s="325"/>
      <c r="D29" s="325"/>
      <c r="E29" s="325"/>
      <c r="F29" s="325"/>
      <c r="G29" s="325"/>
      <c r="H29" s="325"/>
      <c r="I29" s="719" t="s">
        <v>885</v>
      </c>
      <c r="J29" s="719"/>
      <c r="K29" s="719"/>
      <c r="L29" s="719"/>
      <c r="M29" s="719"/>
    </row>
    <row r="30" spans="1:13" ht="15" customHeight="1">
      <c r="A30" s="324"/>
      <c r="B30" s="325"/>
      <c r="C30" s="325"/>
      <c r="D30" s="325"/>
      <c r="E30" s="325"/>
      <c r="F30" s="325"/>
      <c r="G30" s="325"/>
      <c r="H30" s="325"/>
      <c r="I30" s="719"/>
      <c r="J30" s="719"/>
      <c r="K30" s="719"/>
      <c r="L30" s="719"/>
      <c r="M30" s="719"/>
    </row>
    <row r="31" spans="1:13">
      <c r="A31" s="326"/>
      <c r="B31" s="326"/>
      <c r="C31" s="326"/>
      <c r="D31" s="326"/>
      <c r="E31" s="326"/>
      <c r="F31" s="326"/>
      <c r="G31" s="326"/>
      <c r="H31" s="326"/>
      <c r="I31" s="719"/>
      <c r="J31" s="719"/>
      <c r="K31" s="719"/>
      <c r="L31" s="719"/>
      <c r="M31" s="719"/>
    </row>
    <row r="32" spans="1:13">
      <c r="I32" s="719"/>
      <c r="J32" s="719"/>
      <c r="K32" s="719"/>
      <c r="L32" s="719"/>
      <c r="M32" s="719"/>
    </row>
    <row r="36" spans="6:6">
      <c r="F36" s="80" t="s">
        <v>10</v>
      </c>
    </row>
  </sheetData>
  <mergeCells count="22">
    <mergeCell ref="A22:B22"/>
    <mergeCell ref="A8:C8"/>
    <mergeCell ref="A1:K1"/>
    <mergeCell ref="A2:L2"/>
    <mergeCell ref="A4:L4"/>
    <mergeCell ref="A7:C7"/>
    <mergeCell ref="K7:L7"/>
    <mergeCell ref="J9:L9"/>
    <mergeCell ref="A10:A11"/>
    <mergeCell ref="B10:B11"/>
    <mergeCell ref="C10:F10"/>
    <mergeCell ref="G10:J10"/>
    <mergeCell ref="K10:K11"/>
    <mergeCell ref="L10:L11"/>
    <mergeCell ref="A28:H28"/>
    <mergeCell ref="I28:J28"/>
    <mergeCell ref="I29:M32"/>
    <mergeCell ref="A25:J25"/>
    <mergeCell ref="A26:D26"/>
    <mergeCell ref="A27:D27"/>
    <mergeCell ref="E27:H27"/>
    <mergeCell ref="I27:J27"/>
  </mergeCells>
  <printOptions horizontalCentered="1"/>
  <pageMargins left="0.70866141732283505" right="0.70866141732283505" top="0.98622047199999996" bottom="0" header="0.31496062992126" footer="0.31496062992126"/>
  <pageSetup paperSize="9" scale="77" orientation="landscape" r:id="rId1"/>
</worksheet>
</file>

<file path=xl/worksheets/sheet70.xml><?xml version="1.0" encoding="utf-8"?>
<worksheet xmlns="http://schemas.openxmlformats.org/spreadsheetml/2006/main" xmlns:r="http://schemas.openxmlformats.org/officeDocument/2006/relationships">
  <sheetPr codeName="Sheet69">
    <pageSetUpPr fitToPage="1"/>
  </sheetPr>
  <dimension ref="A1:IO41"/>
  <sheetViews>
    <sheetView zoomScale="90" zoomScaleNormal="90" zoomScaleSheetLayoutView="85" workbookViewId="0">
      <selection activeCell="M30" sqref="M30"/>
    </sheetView>
  </sheetViews>
  <sheetFormatPr defaultColWidth="9.140625" defaultRowHeight="12.75"/>
  <cols>
    <col min="1" max="1" width="4.7109375" style="162" customWidth="1"/>
    <col min="2" max="2" width="33.28515625" style="162" customWidth="1"/>
    <col min="3" max="3" width="9.140625" style="162" customWidth="1"/>
    <col min="4" max="4" width="9" style="162" customWidth="1"/>
    <col min="5" max="5" width="7.85546875" style="162" customWidth="1"/>
    <col min="6" max="6" width="9" style="162" customWidth="1"/>
    <col min="7" max="8" width="7.85546875" style="162" customWidth="1"/>
    <col min="9" max="9" width="9.7109375" style="162" customWidth="1"/>
    <col min="10" max="10" width="10.42578125" style="162" customWidth="1"/>
    <col min="11" max="11" width="7.85546875" style="162" customWidth="1"/>
    <col min="12" max="12" width="8.85546875" style="162" customWidth="1"/>
    <col min="13" max="14" width="8" style="162" customWidth="1"/>
    <col min="15" max="15" width="9" style="162" customWidth="1"/>
    <col min="16" max="17" width="8" style="162" customWidth="1"/>
    <col min="18" max="18" width="8.7109375" style="162" customWidth="1"/>
    <col min="19" max="19" width="9.140625" style="162" customWidth="1"/>
    <col min="20" max="20" width="8" style="162" customWidth="1"/>
    <col min="21" max="21" width="10.42578125" style="162" customWidth="1"/>
    <col min="22" max="22" width="9.42578125" style="162" customWidth="1"/>
    <col min="23" max="23" width="8" style="162" customWidth="1"/>
    <col min="24" max="16384" width="9.140625" style="162"/>
  </cols>
  <sheetData>
    <row r="1" spans="1:249" ht="15">
      <c r="O1" s="1073" t="s">
        <v>542</v>
      </c>
      <c r="P1" s="1073"/>
      <c r="Q1" s="1073"/>
      <c r="R1" s="1073"/>
      <c r="S1" s="1073"/>
      <c r="T1" s="1073"/>
      <c r="U1" s="1073"/>
    </row>
    <row r="2" spans="1:249" ht="15.75">
      <c r="G2" s="163"/>
      <c r="H2" s="163"/>
      <c r="I2" s="164"/>
      <c r="J2" s="163" t="s">
        <v>0</v>
      </c>
      <c r="K2" s="164"/>
      <c r="L2" s="164"/>
      <c r="M2" s="164"/>
      <c r="N2" s="164"/>
      <c r="O2" s="164"/>
      <c r="P2" s="164"/>
      <c r="Q2" s="164"/>
      <c r="R2" s="164"/>
      <c r="S2" s="164"/>
      <c r="T2" s="164"/>
      <c r="U2" s="164"/>
    </row>
    <row r="3" spans="1:249" ht="15.75">
      <c r="F3" s="163"/>
      <c r="G3" s="163"/>
      <c r="H3" s="163"/>
      <c r="I3" s="164"/>
      <c r="J3" s="164"/>
      <c r="K3" s="164"/>
      <c r="L3" s="164"/>
      <c r="M3" s="164"/>
      <c r="N3" s="164"/>
      <c r="O3" s="164"/>
      <c r="P3" s="164"/>
      <c r="Q3" s="164"/>
      <c r="R3" s="164"/>
      <c r="S3" s="164"/>
      <c r="T3" s="164"/>
      <c r="U3" s="164"/>
    </row>
    <row r="4" spans="1:249" ht="18">
      <c r="B4" s="1074" t="s">
        <v>734</v>
      </c>
      <c r="C4" s="1074"/>
      <c r="D4" s="1074"/>
      <c r="E4" s="1074"/>
      <c r="F4" s="1074"/>
      <c r="G4" s="1074"/>
      <c r="H4" s="1074"/>
      <c r="I4" s="1074"/>
      <c r="J4" s="1074"/>
      <c r="K4" s="1074"/>
      <c r="L4" s="1074"/>
      <c r="M4" s="1074"/>
      <c r="N4" s="1074"/>
      <c r="O4" s="1074"/>
      <c r="P4" s="1074"/>
      <c r="Q4" s="1074"/>
      <c r="R4" s="1074"/>
      <c r="S4" s="1074"/>
      <c r="T4" s="1074"/>
      <c r="U4" s="1074"/>
    </row>
    <row r="6" spans="1:249" ht="15.75">
      <c r="B6" s="1075" t="s">
        <v>752</v>
      </c>
      <c r="C6" s="1075"/>
      <c r="D6" s="1075"/>
      <c r="E6" s="1075"/>
      <c r="F6" s="1075"/>
      <c r="G6" s="1075"/>
      <c r="H6" s="1075"/>
      <c r="I6" s="1075"/>
      <c r="J6" s="1075"/>
      <c r="K6" s="1075"/>
      <c r="L6" s="1075"/>
      <c r="M6" s="1075"/>
      <c r="N6" s="1075"/>
      <c r="O6" s="1075"/>
      <c r="P6" s="1075"/>
      <c r="Q6" s="1075"/>
      <c r="R6" s="1075"/>
      <c r="S6" s="1075"/>
      <c r="T6" s="1075"/>
      <c r="U6" s="1075"/>
    </row>
    <row r="8" spans="1:249">
      <c r="A8" s="1076" t="s">
        <v>928</v>
      </c>
      <c r="B8" s="1076"/>
    </row>
    <row r="9" spans="1:249" ht="18">
      <c r="A9" s="165"/>
      <c r="B9" s="165"/>
      <c r="V9" s="1058" t="s">
        <v>239</v>
      </c>
      <c r="W9" s="1058"/>
    </row>
    <row r="10" spans="1:249" ht="12.75" customHeight="1">
      <c r="A10" s="1059" t="s">
        <v>2</v>
      </c>
      <c r="B10" s="1059" t="s">
        <v>102</v>
      </c>
      <c r="C10" s="1061" t="s">
        <v>19</v>
      </c>
      <c r="D10" s="1062"/>
      <c r="E10" s="1062"/>
      <c r="F10" s="1062"/>
      <c r="G10" s="1062"/>
      <c r="H10" s="1062"/>
      <c r="I10" s="1062"/>
      <c r="J10" s="1062"/>
      <c r="K10" s="1063"/>
      <c r="L10" s="1061" t="s">
        <v>20</v>
      </c>
      <c r="M10" s="1062"/>
      <c r="N10" s="1062"/>
      <c r="O10" s="1062"/>
      <c r="P10" s="1062"/>
      <c r="Q10" s="1062"/>
      <c r="R10" s="1062"/>
      <c r="S10" s="1062"/>
      <c r="T10" s="1063"/>
      <c r="U10" s="1064" t="s">
        <v>132</v>
      </c>
      <c r="V10" s="1065"/>
      <c r="W10" s="1066"/>
      <c r="X10" s="167"/>
      <c r="Y10" s="167"/>
      <c r="Z10" s="167"/>
      <c r="AA10" s="167"/>
      <c r="AB10" s="167"/>
      <c r="AC10" s="168"/>
      <c r="AD10" s="169"/>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row>
    <row r="11" spans="1:249" ht="12.75" customHeight="1">
      <c r="A11" s="1060"/>
      <c r="B11" s="1060"/>
      <c r="C11" s="1070" t="s">
        <v>165</v>
      </c>
      <c r="D11" s="1071"/>
      <c r="E11" s="1072"/>
      <c r="F11" s="1070" t="s">
        <v>166</v>
      </c>
      <c r="G11" s="1071"/>
      <c r="H11" s="1072"/>
      <c r="I11" s="1070" t="s">
        <v>14</v>
      </c>
      <c r="J11" s="1071"/>
      <c r="K11" s="1072"/>
      <c r="L11" s="1070" t="s">
        <v>165</v>
      </c>
      <c r="M11" s="1071"/>
      <c r="N11" s="1072"/>
      <c r="O11" s="1070" t="s">
        <v>166</v>
      </c>
      <c r="P11" s="1071"/>
      <c r="Q11" s="1072"/>
      <c r="R11" s="1070" t="s">
        <v>14</v>
      </c>
      <c r="S11" s="1071"/>
      <c r="T11" s="1072"/>
      <c r="U11" s="1067"/>
      <c r="V11" s="1068"/>
      <c r="W11" s="1069"/>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row>
    <row r="12" spans="1:249" s="609" customFormat="1">
      <c r="A12" s="610"/>
      <c r="B12" s="610"/>
      <c r="C12" s="611" t="s">
        <v>240</v>
      </c>
      <c r="D12" s="612" t="s">
        <v>37</v>
      </c>
      <c r="E12" s="613" t="s">
        <v>38</v>
      </c>
      <c r="F12" s="611" t="s">
        <v>240</v>
      </c>
      <c r="G12" s="612" t="s">
        <v>37</v>
      </c>
      <c r="H12" s="613" t="s">
        <v>38</v>
      </c>
      <c r="I12" s="611" t="s">
        <v>240</v>
      </c>
      <c r="J12" s="612" t="s">
        <v>37</v>
      </c>
      <c r="K12" s="613" t="s">
        <v>38</v>
      </c>
      <c r="L12" s="611" t="s">
        <v>240</v>
      </c>
      <c r="M12" s="612" t="s">
        <v>37</v>
      </c>
      <c r="N12" s="613" t="s">
        <v>38</v>
      </c>
      <c r="O12" s="611" t="s">
        <v>240</v>
      </c>
      <c r="P12" s="612" t="s">
        <v>37</v>
      </c>
      <c r="Q12" s="613" t="s">
        <v>38</v>
      </c>
      <c r="R12" s="611" t="s">
        <v>240</v>
      </c>
      <c r="S12" s="612" t="s">
        <v>37</v>
      </c>
      <c r="T12" s="613" t="s">
        <v>38</v>
      </c>
      <c r="U12" s="610" t="s">
        <v>240</v>
      </c>
      <c r="V12" s="610" t="s">
        <v>37</v>
      </c>
      <c r="W12" s="610" t="s">
        <v>38</v>
      </c>
    </row>
    <row r="13" spans="1:249" s="609" customFormat="1">
      <c r="A13" s="610">
        <v>1</v>
      </c>
      <c r="B13" s="610">
        <v>2</v>
      </c>
      <c r="C13" s="610">
        <v>3</v>
      </c>
      <c r="D13" s="610">
        <v>4</v>
      </c>
      <c r="E13" s="610">
        <v>5</v>
      </c>
      <c r="F13" s="610">
        <v>7</v>
      </c>
      <c r="G13" s="610">
        <v>8</v>
      </c>
      <c r="H13" s="610">
        <v>9</v>
      </c>
      <c r="I13" s="610">
        <v>11</v>
      </c>
      <c r="J13" s="610">
        <v>12</v>
      </c>
      <c r="K13" s="610">
        <v>13</v>
      </c>
      <c r="L13" s="610">
        <v>15</v>
      </c>
      <c r="M13" s="610">
        <v>16</v>
      </c>
      <c r="N13" s="610">
        <v>17</v>
      </c>
      <c r="O13" s="610">
        <v>19</v>
      </c>
      <c r="P13" s="610">
        <v>20</v>
      </c>
      <c r="Q13" s="610">
        <v>21</v>
      </c>
      <c r="R13" s="610">
        <v>23</v>
      </c>
      <c r="S13" s="610">
        <v>24</v>
      </c>
      <c r="T13" s="610">
        <v>25</v>
      </c>
      <c r="U13" s="610">
        <v>27</v>
      </c>
      <c r="V13" s="610">
        <v>28</v>
      </c>
      <c r="W13" s="610">
        <v>29</v>
      </c>
    </row>
    <row r="14" spans="1:249" ht="12.75" customHeight="1">
      <c r="A14" s="1079" t="s">
        <v>232</v>
      </c>
      <c r="B14" s="1080"/>
      <c r="C14" s="166"/>
      <c r="D14" s="166"/>
      <c r="E14" s="166"/>
      <c r="F14" s="166"/>
      <c r="G14" s="166"/>
      <c r="H14" s="166"/>
      <c r="I14" s="166"/>
      <c r="J14" s="166"/>
      <c r="K14" s="166"/>
      <c r="L14" s="166"/>
      <c r="M14" s="166"/>
      <c r="N14" s="166"/>
      <c r="O14" s="166"/>
      <c r="P14" s="166"/>
      <c r="Q14" s="166"/>
      <c r="R14" s="166"/>
      <c r="S14" s="166"/>
      <c r="T14" s="166"/>
      <c r="U14" s="171"/>
      <c r="V14" s="172"/>
      <c r="W14" s="172"/>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c r="DO14" s="170"/>
      <c r="DP14" s="170"/>
      <c r="DQ14" s="170"/>
      <c r="DR14" s="170"/>
      <c r="DS14" s="170"/>
      <c r="DT14" s="170"/>
      <c r="DU14" s="170"/>
      <c r="DV14" s="170"/>
      <c r="DW14" s="170"/>
      <c r="DX14" s="170"/>
      <c r="DY14" s="170"/>
      <c r="DZ14" s="170"/>
      <c r="EA14" s="170"/>
      <c r="EB14" s="170"/>
      <c r="EC14" s="170"/>
      <c r="ED14" s="170"/>
      <c r="EE14" s="170"/>
      <c r="EF14" s="170"/>
      <c r="EG14" s="170"/>
      <c r="EH14" s="170"/>
      <c r="EI14" s="170"/>
      <c r="EJ14" s="170"/>
      <c r="EK14" s="170"/>
      <c r="EL14" s="170"/>
      <c r="EM14" s="170"/>
      <c r="EN14" s="170"/>
      <c r="EO14" s="170"/>
      <c r="EP14" s="170"/>
      <c r="EQ14" s="170"/>
      <c r="ER14" s="170"/>
      <c r="ES14" s="170"/>
      <c r="ET14" s="170"/>
      <c r="EU14" s="170"/>
      <c r="EV14" s="170"/>
      <c r="EW14" s="170"/>
      <c r="EX14" s="170"/>
      <c r="EY14" s="170"/>
      <c r="EZ14" s="170"/>
      <c r="FA14" s="170"/>
      <c r="FB14" s="170"/>
      <c r="FC14" s="17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c r="GK14" s="170"/>
      <c r="GL14" s="170"/>
      <c r="GM14" s="170"/>
      <c r="GN14" s="170"/>
      <c r="GO14" s="170"/>
      <c r="GP14" s="170"/>
      <c r="GQ14" s="170"/>
      <c r="GR14" s="170"/>
      <c r="GS14" s="170"/>
      <c r="GT14" s="170"/>
      <c r="GU14" s="170"/>
      <c r="GV14" s="170"/>
      <c r="GW14" s="170"/>
      <c r="GX14" s="170"/>
      <c r="GY14" s="170"/>
      <c r="GZ14" s="170"/>
      <c r="HA14" s="170"/>
      <c r="HB14" s="170"/>
      <c r="HC14" s="170"/>
      <c r="HD14" s="170"/>
      <c r="HE14" s="170"/>
      <c r="HF14" s="170"/>
      <c r="HG14" s="170"/>
      <c r="HH14" s="170"/>
      <c r="HI14" s="170"/>
      <c r="HJ14" s="170"/>
      <c r="HK14" s="170"/>
      <c r="HL14" s="170"/>
      <c r="HM14" s="170"/>
      <c r="HN14" s="170"/>
      <c r="HO14" s="170"/>
      <c r="HP14" s="170"/>
      <c r="HQ14" s="170"/>
      <c r="HR14" s="170"/>
      <c r="HS14" s="170"/>
      <c r="HT14" s="170"/>
      <c r="HU14" s="170"/>
      <c r="HV14" s="170"/>
      <c r="HW14" s="170"/>
      <c r="HX14" s="170"/>
      <c r="HY14" s="170"/>
      <c r="HZ14" s="170"/>
      <c r="IA14" s="170"/>
      <c r="IB14" s="170"/>
      <c r="IC14" s="170"/>
      <c r="ID14" s="170"/>
      <c r="IE14" s="170"/>
      <c r="IF14" s="170"/>
      <c r="IG14" s="170"/>
      <c r="IH14" s="170"/>
      <c r="II14" s="170"/>
      <c r="IJ14" s="170"/>
      <c r="IK14" s="170"/>
      <c r="IL14" s="170"/>
      <c r="IM14" s="170"/>
      <c r="IN14" s="170"/>
      <c r="IO14" s="170"/>
    </row>
    <row r="15" spans="1:249">
      <c r="A15" s="173">
        <v>1</v>
      </c>
      <c r="B15" s="174" t="s">
        <v>117</v>
      </c>
      <c r="C15" s="527">
        <v>4891.2083999999995</v>
      </c>
      <c r="D15" s="527">
        <v>1191.4482</v>
      </c>
      <c r="E15" s="527">
        <v>188.12339999999998</v>
      </c>
      <c r="F15" s="527">
        <v>0</v>
      </c>
      <c r="G15" s="527">
        <v>0</v>
      </c>
      <c r="H15" s="527">
        <v>0</v>
      </c>
      <c r="I15" s="527">
        <f>C15+F15</f>
        <v>4891.2083999999995</v>
      </c>
      <c r="J15" s="527">
        <f t="shared" ref="J15:K19" si="0">D15+G15</f>
        <v>1191.4482</v>
      </c>
      <c r="K15" s="527">
        <f t="shared" si="0"/>
        <v>188.12339999999998</v>
      </c>
      <c r="L15" s="527">
        <v>3260.8055999999997</v>
      </c>
      <c r="M15" s="527">
        <v>794.29879999999991</v>
      </c>
      <c r="N15" s="527">
        <v>125.41559999999998</v>
      </c>
      <c r="O15" s="527">
        <v>0</v>
      </c>
      <c r="P15" s="527">
        <v>0</v>
      </c>
      <c r="Q15" s="527">
        <v>0</v>
      </c>
      <c r="R15" s="527">
        <f>L15+O15</f>
        <v>3260.8055999999997</v>
      </c>
      <c r="S15" s="527">
        <f t="shared" ref="S15:T19" si="1">M15+P15</f>
        <v>794.29879999999991</v>
      </c>
      <c r="T15" s="527">
        <f t="shared" si="1"/>
        <v>125.41559999999998</v>
      </c>
      <c r="U15" s="527">
        <f>I15+R15</f>
        <v>8152.0139999999992</v>
      </c>
      <c r="V15" s="527">
        <f t="shared" ref="V15:W19" si="2">J15+S15</f>
        <v>1985.7469999999998</v>
      </c>
      <c r="W15" s="527">
        <f t="shared" si="2"/>
        <v>313.53899999999999</v>
      </c>
    </row>
    <row r="16" spans="1:249">
      <c r="A16" s="173">
        <v>2</v>
      </c>
      <c r="B16" s="176" t="s">
        <v>468</v>
      </c>
      <c r="C16" s="527">
        <v>29162.509271999999</v>
      </c>
      <c r="D16" s="527">
        <v>7103.6881560000002</v>
      </c>
      <c r="E16" s="527">
        <v>1121.6349719999998</v>
      </c>
      <c r="F16" s="527">
        <v>19441.672848000002</v>
      </c>
      <c r="G16" s="527">
        <v>4735.7921040000001</v>
      </c>
      <c r="H16" s="527">
        <v>747.75664800000004</v>
      </c>
      <c r="I16" s="527">
        <f>C16+F16</f>
        <v>48604.182119999998</v>
      </c>
      <c r="J16" s="527">
        <f t="shared" si="0"/>
        <v>11839.48026</v>
      </c>
      <c r="K16" s="527">
        <f t="shared" si="0"/>
        <v>1869.3916199999999</v>
      </c>
      <c r="L16" s="527">
        <v>19441.672848000002</v>
      </c>
      <c r="M16" s="527">
        <v>4735.7921040000001</v>
      </c>
      <c r="N16" s="527">
        <v>142.07376312</v>
      </c>
      <c r="O16" s="527">
        <v>12961.115232</v>
      </c>
      <c r="P16" s="527">
        <v>3157.1947359999999</v>
      </c>
      <c r="Q16" s="527">
        <v>94.715842079999987</v>
      </c>
      <c r="R16" s="527">
        <f>L16+O16</f>
        <v>32402.788080000002</v>
      </c>
      <c r="S16" s="527">
        <f t="shared" si="1"/>
        <v>7892.9868399999996</v>
      </c>
      <c r="T16" s="527">
        <f t="shared" si="1"/>
        <v>236.78960519999998</v>
      </c>
      <c r="U16" s="527">
        <f>I16+R16</f>
        <v>81006.970199999996</v>
      </c>
      <c r="V16" s="527">
        <f t="shared" si="2"/>
        <v>19732.467100000002</v>
      </c>
      <c r="W16" s="527">
        <f t="shared" si="2"/>
        <v>2106.1812252</v>
      </c>
    </row>
    <row r="17" spans="1:23" ht="15" customHeight="1">
      <c r="A17" s="173">
        <v>3</v>
      </c>
      <c r="B17" s="176" t="s">
        <v>121</v>
      </c>
      <c r="C17" s="608">
        <v>4959.8692415999994</v>
      </c>
      <c r="D17" s="527">
        <v>1208.1732767999999</v>
      </c>
      <c r="E17" s="527">
        <v>190.76420159999998</v>
      </c>
      <c r="F17" s="527">
        <v>3306.5794943999995</v>
      </c>
      <c r="G17" s="527">
        <v>805.44885119999992</v>
      </c>
      <c r="H17" s="527">
        <v>24.163465535999997</v>
      </c>
      <c r="I17" s="527">
        <f>C17+F17</f>
        <v>8266.4487359999985</v>
      </c>
      <c r="J17" s="527">
        <f t="shared" si="0"/>
        <v>2013.622128</v>
      </c>
      <c r="K17" s="527">
        <f t="shared" si="0"/>
        <v>214.92766713599997</v>
      </c>
      <c r="L17" s="527">
        <v>3306.5794943999995</v>
      </c>
      <c r="M17" s="527">
        <v>805.44885119999992</v>
      </c>
      <c r="N17" s="527">
        <v>127.17613439999998</v>
      </c>
      <c r="O17" s="527">
        <v>2204.3863296</v>
      </c>
      <c r="P17" s="527">
        <v>536.96590079999999</v>
      </c>
      <c r="Q17" s="527">
        <v>16.108977023999998</v>
      </c>
      <c r="R17" s="527">
        <f>L17+O17</f>
        <v>5510.965823999999</v>
      </c>
      <c r="S17" s="527">
        <f t="shared" si="1"/>
        <v>1342.4147519999999</v>
      </c>
      <c r="T17" s="527">
        <f t="shared" si="1"/>
        <v>143.28511142399998</v>
      </c>
      <c r="U17" s="527">
        <f>I17+R17</f>
        <v>13777.414559999997</v>
      </c>
      <c r="V17" s="527">
        <f t="shared" si="2"/>
        <v>3356.0368799999997</v>
      </c>
      <c r="W17" s="527">
        <f t="shared" si="2"/>
        <v>358.21277855999995</v>
      </c>
    </row>
    <row r="18" spans="1:23" ht="12.6" customHeight="1">
      <c r="A18" s="173">
        <v>4</v>
      </c>
      <c r="B18" s="176" t="s">
        <v>119</v>
      </c>
      <c r="C18" s="608">
        <v>2445.6041999999998</v>
      </c>
      <c r="D18" s="527">
        <v>595.72410000000002</v>
      </c>
      <c r="E18" s="527">
        <v>63.585709199999997</v>
      </c>
      <c r="F18" s="527">
        <v>0</v>
      </c>
      <c r="G18" s="527">
        <v>0</v>
      </c>
      <c r="H18" s="527">
        <v>0</v>
      </c>
      <c r="I18" s="527">
        <f>C18+F18</f>
        <v>2445.6041999999998</v>
      </c>
      <c r="J18" s="527">
        <f t="shared" si="0"/>
        <v>595.72410000000002</v>
      </c>
      <c r="K18" s="527">
        <f t="shared" si="0"/>
        <v>63.585709199999997</v>
      </c>
      <c r="L18" s="527">
        <v>1630.2</v>
      </c>
      <c r="M18" s="527">
        <v>397.1</v>
      </c>
      <c r="N18" s="527">
        <v>42.385199999999998</v>
      </c>
      <c r="O18" s="527">
        <v>0</v>
      </c>
      <c r="P18" s="527">
        <v>0</v>
      </c>
      <c r="Q18" s="527">
        <v>0</v>
      </c>
      <c r="R18" s="527">
        <f>L18+O18</f>
        <v>1630.2</v>
      </c>
      <c r="S18" s="527">
        <f t="shared" si="1"/>
        <v>397.1</v>
      </c>
      <c r="T18" s="527">
        <f t="shared" si="1"/>
        <v>42.385199999999998</v>
      </c>
      <c r="U18" s="527">
        <f>I18+R18</f>
        <v>4075.8041999999996</v>
      </c>
      <c r="V18" s="527">
        <f t="shared" si="2"/>
        <v>992.82410000000004</v>
      </c>
      <c r="W18" s="527">
        <f t="shared" si="2"/>
        <v>105.97090919999999</v>
      </c>
    </row>
    <row r="19" spans="1:23">
      <c r="A19" s="173">
        <v>5</v>
      </c>
      <c r="B19" s="174" t="s">
        <v>120</v>
      </c>
      <c r="C19" s="608">
        <v>1882.3740000000003</v>
      </c>
      <c r="D19" s="527">
        <v>458.52700000000004</v>
      </c>
      <c r="E19" s="527">
        <v>48.941724000000001</v>
      </c>
      <c r="F19" s="527">
        <v>0</v>
      </c>
      <c r="G19" s="527">
        <v>0</v>
      </c>
      <c r="H19" s="527">
        <v>0</v>
      </c>
      <c r="I19" s="527">
        <f>C19+F19</f>
        <v>1882.3740000000003</v>
      </c>
      <c r="J19" s="527">
        <f t="shared" si="0"/>
        <v>458.52700000000004</v>
      </c>
      <c r="K19" s="527">
        <f t="shared" si="0"/>
        <v>48.941724000000001</v>
      </c>
      <c r="L19" s="527">
        <v>1254.9186</v>
      </c>
      <c r="M19" s="527">
        <v>305.68529999999998</v>
      </c>
      <c r="N19" s="527">
        <v>32.627883599999997</v>
      </c>
      <c r="O19" s="527">
        <v>0</v>
      </c>
      <c r="P19" s="527">
        <v>0</v>
      </c>
      <c r="Q19" s="527">
        <v>0</v>
      </c>
      <c r="R19" s="527">
        <f>L19+O19</f>
        <v>1254.9186</v>
      </c>
      <c r="S19" s="527">
        <f t="shared" si="1"/>
        <v>305.68529999999998</v>
      </c>
      <c r="T19" s="527">
        <f t="shared" si="1"/>
        <v>32.627883599999997</v>
      </c>
      <c r="U19" s="527">
        <f>I19+R19</f>
        <v>3137.2926000000002</v>
      </c>
      <c r="V19" s="527">
        <f t="shared" si="2"/>
        <v>764.21230000000003</v>
      </c>
      <c r="W19" s="527">
        <f t="shared" si="2"/>
        <v>81.569607599999998</v>
      </c>
    </row>
    <row r="20" spans="1:23" ht="12.75" customHeight="1">
      <c r="A20" s="1078" t="s">
        <v>233</v>
      </c>
      <c r="B20" s="1078"/>
      <c r="C20" s="608"/>
      <c r="D20" s="527"/>
      <c r="E20" s="527"/>
      <c r="F20" s="527"/>
      <c r="G20" s="175"/>
      <c r="H20" s="175"/>
      <c r="I20" s="175"/>
      <c r="J20" s="175"/>
      <c r="K20" s="175"/>
      <c r="L20" s="527"/>
      <c r="M20" s="527"/>
      <c r="N20" s="527"/>
      <c r="O20" s="527"/>
      <c r="P20" s="175"/>
      <c r="Q20" s="175"/>
      <c r="R20" s="175"/>
      <c r="S20" s="175"/>
      <c r="T20" s="175"/>
      <c r="U20" s="175"/>
      <c r="V20" s="175"/>
      <c r="W20" s="175"/>
    </row>
    <row r="21" spans="1:23">
      <c r="A21" s="173">
        <v>6</v>
      </c>
      <c r="B21" s="174" t="s">
        <v>122</v>
      </c>
      <c r="C21" s="580"/>
      <c r="D21" s="175"/>
      <c r="E21" s="175"/>
      <c r="F21" s="175"/>
      <c r="G21" s="175"/>
      <c r="H21" s="175"/>
      <c r="I21" s="175"/>
      <c r="J21" s="175"/>
      <c r="K21" s="175"/>
      <c r="L21" s="175"/>
      <c r="M21" s="175"/>
      <c r="N21" s="175"/>
      <c r="O21" s="175"/>
      <c r="P21" s="175"/>
      <c r="Q21" s="175"/>
      <c r="R21" s="175"/>
      <c r="S21" s="175"/>
      <c r="T21" s="175"/>
      <c r="U21" s="175"/>
      <c r="V21" s="175"/>
      <c r="W21" s="175"/>
    </row>
    <row r="22" spans="1:23">
      <c r="A22" s="173">
        <v>7</v>
      </c>
      <c r="B22" s="174" t="s">
        <v>123</v>
      </c>
      <c r="C22" s="580">
        <v>8229.4524000000001</v>
      </c>
      <c r="D22" s="175">
        <v>2004.6102000000001</v>
      </c>
      <c r="E22" s="175">
        <v>316.51740000000001</v>
      </c>
      <c r="F22" s="175">
        <v>5486.3016000000007</v>
      </c>
      <c r="G22" s="175">
        <v>1336.4068</v>
      </c>
      <c r="H22" s="175">
        <v>211.01159999999999</v>
      </c>
      <c r="I22" s="175">
        <f>C22+F22</f>
        <v>13715.754000000001</v>
      </c>
      <c r="J22" s="175">
        <f t="shared" ref="J22:K24" si="3">D22+G22</f>
        <v>3341.0169999999998</v>
      </c>
      <c r="K22" s="175">
        <f t="shared" si="3"/>
        <v>527.529</v>
      </c>
      <c r="L22" s="175">
        <v>3251.3364000000001</v>
      </c>
      <c r="M22" s="175">
        <v>791.99220000000003</v>
      </c>
      <c r="N22" s="175">
        <v>125.0514</v>
      </c>
      <c r="O22" s="175">
        <v>2167.5576000000001</v>
      </c>
      <c r="P22" s="175">
        <v>527.99480000000005</v>
      </c>
      <c r="Q22" s="175">
        <v>83.367599999999996</v>
      </c>
      <c r="R22" s="175">
        <f>L22+O22</f>
        <v>5418.8940000000002</v>
      </c>
      <c r="S22" s="175">
        <f t="shared" ref="S22:T24" si="4">M22+P22</f>
        <v>1319.9870000000001</v>
      </c>
      <c r="T22" s="175">
        <f t="shared" si="4"/>
        <v>208.41899999999998</v>
      </c>
      <c r="U22" s="175">
        <f>I22+R22</f>
        <v>19134.648000000001</v>
      </c>
      <c r="V22" s="175">
        <f t="shared" ref="V22:V24" si="5">J22+S22</f>
        <v>4661.0039999999999</v>
      </c>
      <c r="W22" s="175">
        <f t="shared" ref="W22:W24" si="6">K22+T22</f>
        <v>735.94799999999998</v>
      </c>
    </row>
    <row r="23" spans="1:23">
      <c r="A23" s="173">
        <v>8</v>
      </c>
      <c r="B23" s="174" t="s">
        <v>696</v>
      </c>
      <c r="C23" s="580">
        <v>0</v>
      </c>
      <c r="D23" s="175">
        <v>0</v>
      </c>
      <c r="E23" s="175">
        <v>0</v>
      </c>
      <c r="F23" s="175">
        <v>0</v>
      </c>
      <c r="G23" s="175">
        <v>0</v>
      </c>
      <c r="H23" s="175">
        <v>0</v>
      </c>
      <c r="I23" s="175">
        <f t="shared" ref="I23:I24" si="7">C23+F23</f>
        <v>0</v>
      </c>
      <c r="J23" s="175">
        <f t="shared" si="3"/>
        <v>0</v>
      </c>
      <c r="K23" s="175">
        <f t="shared" si="3"/>
        <v>0</v>
      </c>
      <c r="L23" s="175">
        <v>0</v>
      </c>
      <c r="M23" s="175">
        <v>0</v>
      </c>
      <c r="N23" s="175">
        <v>0</v>
      </c>
      <c r="O23" s="175">
        <v>0</v>
      </c>
      <c r="P23" s="175">
        <v>0</v>
      </c>
      <c r="Q23" s="175">
        <v>0</v>
      </c>
      <c r="R23" s="175">
        <f t="shared" ref="R23:R24" si="8">L23+O23</f>
        <v>0</v>
      </c>
      <c r="S23" s="175">
        <f t="shared" si="4"/>
        <v>0</v>
      </c>
      <c r="T23" s="175">
        <f t="shared" si="4"/>
        <v>0</v>
      </c>
      <c r="U23" s="175">
        <f t="shared" ref="U23:U24" si="9">I23+R23</f>
        <v>0</v>
      </c>
      <c r="V23" s="175">
        <f t="shared" si="5"/>
        <v>0</v>
      </c>
      <c r="W23" s="175">
        <f t="shared" si="6"/>
        <v>0</v>
      </c>
    </row>
    <row r="24" spans="1:23">
      <c r="A24" s="1077" t="s">
        <v>14</v>
      </c>
      <c r="B24" s="1077"/>
      <c r="C24" s="608">
        <f t="shared" ref="C24:H24" si="10">SUM(C15:C23)</f>
        <v>51571.017513600003</v>
      </c>
      <c r="D24" s="527">
        <f t="shared" si="10"/>
        <v>12562.1709328</v>
      </c>
      <c r="E24" s="527">
        <f t="shared" si="10"/>
        <v>1929.5674067999998</v>
      </c>
      <c r="F24" s="527">
        <f t="shared" si="10"/>
        <v>28234.553942400002</v>
      </c>
      <c r="G24" s="527">
        <f t="shared" si="10"/>
        <v>6877.6477551999997</v>
      </c>
      <c r="H24" s="527">
        <f t="shared" si="10"/>
        <v>982.93171353599996</v>
      </c>
      <c r="I24" s="175">
        <f t="shared" si="7"/>
        <v>79805.571456000005</v>
      </c>
      <c r="J24" s="175">
        <f t="shared" si="3"/>
        <v>19439.818687999999</v>
      </c>
      <c r="K24" s="175">
        <f t="shared" si="3"/>
        <v>2912.4991203359996</v>
      </c>
      <c r="L24" s="527">
        <f t="shared" ref="L24:Q24" si="11">SUM(L15:L23)</f>
        <v>32145.512942400004</v>
      </c>
      <c r="M24" s="527">
        <f t="shared" si="11"/>
        <v>7830.3172551999996</v>
      </c>
      <c r="N24" s="527">
        <f t="shared" si="11"/>
        <v>594.72998112000005</v>
      </c>
      <c r="O24" s="527">
        <f t="shared" si="11"/>
        <v>17333.059161600002</v>
      </c>
      <c r="P24" s="527">
        <f t="shared" si="11"/>
        <v>4222.1554367999997</v>
      </c>
      <c r="Q24" s="527">
        <f t="shared" si="11"/>
        <v>194.19241910399998</v>
      </c>
      <c r="R24" s="175">
        <f t="shared" si="8"/>
        <v>49478.572104000006</v>
      </c>
      <c r="S24" s="175">
        <f t="shared" si="4"/>
        <v>12052.472691999999</v>
      </c>
      <c r="T24" s="175">
        <f t="shared" si="4"/>
        <v>788.92240022400006</v>
      </c>
      <c r="U24" s="175">
        <f t="shared" si="9"/>
        <v>129284.14356000001</v>
      </c>
      <c r="V24" s="175">
        <f t="shared" si="5"/>
        <v>31492.291379999999</v>
      </c>
      <c r="W24" s="175">
        <f t="shared" si="6"/>
        <v>3701.4215205599994</v>
      </c>
    </row>
    <row r="25" spans="1:23">
      <c r="A25" s="177"/>
      <c r="B25" s="177"/>
    </row>
    <row r="29" spans="1:23" ht="12.75" customHeight="1">
      <c r="R29" s="719" t="s">
        <v>885</v>
      </c>
      <c r="S29" s="719"/>
      <c r="T29" s="719"/>
      <c r="U29" s="719"/>
    </row>
    <row r="30" spans="1:23" ht="12.75" customHeight="1">
      <c r="A30" s="577"/>
      <c r="B30" s="577"/>
      <c r="C30" s="577"/>
      <c r="D30" s="577"/>
      <c r="R30" s="719"/>
      <c r="S30" s="719"/>
      <c r="T30" s="719"/>
      <c r="U30" s="719"/>
    </row>
    <row r="31" spans="1:23" ht="12.75" customHeight="1">
      <c r="A31" s="577"/>
      <c r="B31" s="577"/>
      <c r="C31" s="577"/>
      <c r="D31" s="577"/>
      <c r="R31" s="719"/>
      <c r="S31" s="719"/>
      <c r="T31" s="719"/>
      <c r="U31" s="719"/>
    </row>
    <row r="32" spans="1:23" ht="12.75" customHeight="1">
      <c r="A32" s="577"/>
      <c r="B32" s="578"/>
      <c r="C32" s="577"/>
      <c r="D32" s="577"/>
      <c r="R32" s="719"/>
      <c r="S32" s="719"/>
      <c r="T32" s="719"/>
      <c r="U32" s="719"/>
    </row>
    <row r="33" spans="1:21" ht="12.75" customHeight="1">
      <c r="A33" s="577"/>
      <c r="B33" s="615"/>
      <c r="C33" s="577"/>
      <c r="D33" s="577"/>
      <c r="R33" s="719"/>
      <c r="S33" s="719"/>
      <c r="T33" s="719"/>
      <c r="U33" s="719"/>
    </row>
    <row r="34" spans="1:21" ht="12.75" customHeight="1">
      <c r="A34" s="577"/>
      <c r="B34" s="579"/>
      <c r="C34" s="577"/>
      <c r="D34" s="577"/>
      <c r="R34" s="719"/>
      <c r="S34" s="719"/>
      <c r="T34" s="719"/>
      <c r="U34" s="719"/>
    </row>
    <row r="35" spans="1:21">
      <c r="A35" s="577"/>
      <c r="B35" s="579"/>
      <c r="C35" s="577"/>
      <c r="D35" s="577"/>
    </row>
    <row r="36" spans="1:21">
      <c r="A36" s="577"/>
      <c r="B36" s="579"/>
      <c r="C36" s="577"/>
      <c r="D36" s="577"/>
      <c r="E36" s="577"/>
    </row>
    <row r="37" spans="1:21">
      <c r="A37" s="577"/>
      <c r="B37" s="577"/>
      <c r="C37" s="577"/>
      <c r="D37" s="577"/>
    </row>
    <row r="38" spans="1:21">
      <c r="A38" s="577"/>
      <c r="B38" s="577"/>
      <c r="C38" s="577"/>
      <c r="D38" s="577"/>
    </row>
    <row r="39" spans="1:21" ht="15">
      <c r="A39" s="577"/>
      <c r="B39" s="577"/>
      <c r="C39" s="577"/>
      <c r="D39" s="577"/>
      <c r="H39" s="614"/>
    </row>
    <row r="40" spans="1:21">
      <c r="A40" s="577"/>
      <c r="B40" s="577"/>
      <c r="C40" s="577"/>
      <c r="D40" s="577"/>
    </row>
    <row r="41" spans="1:21" ht="15">
      <c r="A41" s="577"/>
      <c r="B41" s="577"/>
      <c r="C41" s="577"/>
      <c r="D41" s="577"/>
      <c r="N41" s="614"/>
    </row>
  </sheetData>
  <mergeCells count="20">
    <mergeCell ref="A24:B24"/>
    <mergeCell ref="A20:B20"/>
    <mergeCell ref="A14:B14"/>
    <mergeCell ref="O11:Q11"/>
    <mergeCell ref="R29:U34"/>
    <mergeCell ref="O1:U1"/>
    <mergeCell ref="B4:U4"/>
    <mergeCell ref="B6:U6"/>
    <mergeCell ref="A8:B8"/>
    <mergeCell ref="C11:E11"/>
    <mergeCell ref="F11:H11"/>
    <mergeCell ref="I11:K11"/>
    <mergeCell ref="L11:N11"/>
    <mergeCell ref="V9:W9"/>
    <mergeCell ref="A10:A11"/>
    <mergeCell ref="B10:B11"/>
    <mergeCell ref="C10:K10"/>
    <mergeCell ref="L10:T10"/>
    <mergeCell ref="U10:W11"/>
    <mergeCell ref="R11:T11"/>
  </mergeCells>
  <printOptions horizontalCentered="1"/>
  <pageMargins left="0.70866141732283472" right="0.70866141732283472" top="0.23622047244094491" bottom="0" header="0.31496062992125984" footer="0.31496062992125984"/>
  <pageSetup paperSize="9" scale="65" orientation="landscape" r:id="rId1"/>
  <colBreaks count="1" manualBreakCount="1">
    <brk id="23" max="1048575" man="1"/>
  </colBreaks>
</worksheet>
</file>

<file path=xl/worksheets/sheet71.xml><?xml version="1.0" encoding="utf-8"?>
<worksheet xmlns="http://schemas.openxmlformats.org/spreadsheetml/2006/main" xmlns:r="http://schemas.openxmlformats.org/officeDocument/2006/relationships">
  <sheetPr codeName="Sheet70">
    <pageSetUpPr fitToPage="1"/>
  </sheetPr>
  <dimension ref="A1:P60"/>
  <sheetViews>
    <sheetView topLeftCell="A2" zoomScaleSheetLayoutView="115" workbookViewId="0">
      <selection activeCell="G34" sqref="G34"/>
    </sheetView>
  </sheetViews>
  <sheetFormatPr defaultColWidth="9.140625" defaultRowHeight="12.75"/>
  <cols>
    <col min="1" max="1" width="7.42578125" style="153" customWidth="1"/>
    <col min="2" max="2" width="17.140625" style="153" customWidth="1"/>
    <col min="3" max="3" width="11" style="153" customWidth="1"/>
    <col min="4" max="4" width="10" style="153" customWidth="1"/>
    <col min="5" max="5" width="11.85546875" style="153" customWidth="1"/>
    <col min="6" max="6" width="12.140625" style="153" customWidth="1"/>
    <col min="7" max="7" width="13.28515625" style="153" customWidth="1"/>
    <col min="8" max="8" width="14.5703125" style="153" customWidth="1"/>
    <col min="9" max="9" width="12.7109375" style="153" customWidth="1"/>
    <col min="10" max="10" width="14" style="153" customWidth="1"/>
    <col min="11" max="11" width="10.85546875" style="153" customWidth="1"/>
    <col min="12" max="12" width="11.5703125" style="153" customWidth="1"/>
    <col min="13" max="16384" width="9.140625" style="153"/>
  </cols>
  <sheetData>
    <row r="1" spans="1:16" s="80" customFormat="1">
      <c r="E1" s="1083"/>
      <c r="F1" s="1083"/>
      <c r="G1" s="1083"/>
      <c r="H1" s="1083"/>
      <c r="I1" s="1083"/>
      <c r="J1" s="281" t="s">
        <v>662</v>
      </c>
    </row>
    <row r="2" spans="1:16" s="80" customFormat="1" ht="15">
      <c r="A2" s="1084" t="s">
        <v>0</v>
      </c>
      <c r="B2" s="1084"/>
      <c r="C2" s="1084"/>
      <c r="D2" s="1084"/>
      <c r="E2" s="1084"/>
      <c r="F2" s="1084"/>
      <c r="G2" s="1084"/>
      <c r="H2" s="1084"/>
      <c r="I2" s="1084"/>
      <c r="J2" s="1084"/>
    </row>
    <row r="3" spans="1:16" s="80" customFormat="1" ht="20.25">
      <c r="A3" s="743" t="s">
        <v>734</v>
      </c>
      <c r="B3" s="743"/>
      <c r="C3" s="743"/>
      <c r="D3" s="743"/>
      <c r="E3" s="743"/>
      <c r="F3" s="743"/>
      <c r="G3" s="743"/>
      <c r="H3" s="743"/>
      <c r="I3" s="743"/>
      <c r="J3" s="743"/>
    </row>
    <row r="4" spans="1:16" s="80" customFormat="1" ht="14.25" customHeight="1"/>
    <row r="5" spans="1:16" ht="19.5" customHeight="1">
      <c r="A5" s="1085" t="s">
        <v>811</v>
      </c>
      <c r="B5" s="1085"/>
      <c r="C5" s="1085"/>
      <c r="D5" s="1085"/>
      <c r="E5" s="1085"/>
      <c r="F5" s="1085"/>
      <c r="G5" s="1085"/>
      <c r="H5" s="1085"/>
      <c r="I5" s="1085"/>
      <c r="J5" s="1085"/>
      <c r="K5" s="1085"/>
      <c r="L5" s="1085"/>
    </row>
    <row r="6" spans="1:16" ht="13.5" customHeight="1">
      <c r="A6" s="282"/>
      <c r="B6" s="282"/>
      <c r="C6" s="282"/>
      <c r="D6" s="282"/>
      <c r="E6" s="282"/>
      <c r="F6" s="282"/>
      <c r="G6" s="282"/>
      <c r="H6" s="282"/>
      <c r="I6" s="282"/>
      <c r="J6" s="282"/>
    </row>
    <row r="7" spans="1:16" ht="0.75" customHeight="1"/>
    <row r="8" spans="1:16">
      <c r="A8" s="1076" t="s">
        <v>928</v>
      </c>
      <c r="B8" s="1076"/>
      <c r="C8" s="283"/>
      <c r="H8" s="768"/>
      <c r="I8" s="768"/>
      <c r="J8" s="768"/>
      <c r="K8" s="768"/>
      <c r="L8" s="768"/>
    </row>
    <row r="9" spans="1:16" ht="18" customHeight="1">
      <c r="A9" s="895" t="s">
        <v>2</v>
      </c>
      <c r="B9" s="895" t="s">
        <v>31</v>
      </c>
      <c r="C9" s="1081" t="s">
        <v>663</v>
      </c>
      <c r="D9" s="1081"/>
      <c r="E9" s="1081" t="s">
        <v>118</v>
      </c>
      <c r="F9" s="1081"/>
      <c r="G9" s="1081" t="s">
        <v>664</v>
      </c>
      <c r="H9" s="1081"/>
      <c r="I9" s="1081" t="s">
        <v>119</v>
      </c>
      <c r="J9" s="1081"/>
      <c r="K9" s="1081" t="s">
        <v>120</v>
      </c>
      <c r="L9" s="1081"/>
      <c r="O9" s="284"/>
      <c r="P9" s="285"/>
    </row>
    <row r="10" spans="1:16" ht="44.25" customHeight="1">
      <c r="A10" s="895"/>
      <c r="B10" s="895"/>
      <c r="C10" s="84" t="s">
        <v>665</v>
      </c>
      <c r="D10" s="84" t="s">
        <v>666</v>
      </c>
      <c r="E10" s="84" t="s">
        <v>667</v>
      </c>
      <c r="F10" s="84" t="s">
        <v>668</v>
      </c>
      <c r="G10" s="84" t="s">
        <v>667</v>
      </c>
      <c r="H10" s="84" t="s">
        <v>668</v>
      </c>
      <c r="I10" s="84" t="s">
        <v>665</v>
      </c>
      <c r="J10" s="84" t="s">
        <v>666</v>
      </c>
      <c r="K10" s="84" t="s">
        <v>665</v>
      </c>
      <c r="L10" s="84" t="s">
        <v>666</v>
      </c>
    </row>
    <row r="11" spans="1:16">
      <c r="A11" s="84">
        <v>1</v>
      </c>
      <c r="B11" s="84">
        <v>2</v>
      </c>
      <c r="C11" s="84">
        <v>3</v>
      </c>
      <c r="D11" s="84">
        <v>4</v>
      </c>
      <c r="E11" s="84">
        <v>5</v>
      </c>
      <c r="F11" s="84">
        <v>6</v>
      </c>
      <c r="G11" s="84">
        <v>7</v>
      </c>
      <c r="H11" s="84">
        <v>8</v>
      </c>
      <c r="I11" s="84">
        <v>9</v>
      </c>
      <c r="J11" s="84">
        <v>10</v>
      </c>
      <c r="K11" s="84">
        <v>11</v>
      </c>
      <c r="L11" s="84">
        <v>12</v>
      </c>
    </row>
    <row r="12" spans="1:16" s="345" customFormat="1">
      <c r="A12" s="343">
        <v>1</v>
      </c>
      <c r="B12" s="146" t="s">
        <v>890</v>
      </c>
      <c r="C12" s="501" t="s">
        <v>937</v>
      </c>
      <c r="D12" s="501" t="s">
        <v>937</v>
      </c>
      <c r="E12" s="501" t="s">
        <v>937</v>
      </c>
      <c r="F12" s="501" t="s">
        <v>937</v>
      </c>
      <c r="G12" s="501" t="s">
        <v>937</v>
      </c>
      <c r="H12" s="501" t="s">
        <v>937</v>
      </c>
      <c r="I12" s="501" t="s">
        <v>937</v>
      </c>
      <c r="J12" s="501" t="s">
        <v>937</v>
      </c>
      <c r="K12" s="501" t="s">
        <v>937</v>
      </c>
      <c r="L12" s="501" t="s">
        <v>937</v>
      </c>
    </row>
    <row r="13" spans="1:16" s="345" customFormat="1">
      <c r="A13" s="343">
        <v>2</v>
      </c>
      <c r="B13" s="146" t="s">
        <v>891</v>
      </c>
      <c r="C13" s="501" t="s">
        <v>937</v>
      </c>
      <c r="D13" s="501" t="s">
        <v>937</v>
      </c>
      <c r="E13" s="501" t="s">
        <v>937</v>
      </c>
      <c r="F13" s="501" t="s">
        <v>937</v>
      </c>
      <c r="G13" s="501" t="s">
        <v>937</v>
      </c>
      <c r="H13" s="501" t="s">
        <v>937</v>
      </c>
      <c r="I13" s="501" t="s">
        <v>937</v>
      </c>
      <c r="J13" s="501" t="s">
        <v>937</v>
      </c>
      <c r="K13" s="501" t="s">
        <v>937</v>
      </c>
      <c r="L13" s="501" t="s">
        <v>937</v>
      </c>
    </row>
    <row r="14" spans="1:16" s="345" customFormat="1">
      <c r="A14" s="343">
        <v>3</v>
      </c>
      <c r="B14" s="146" t="s">
        <v>892</v>
      </c>
      <c r="C14" s="501" t="s">
        <v>937</v>
      </c>
      <c r="D14" s="501" t="s">
        <v>937</v>
      </c>
      <c r="E14" s="501" t="s">
        <v>937</v>
      </c>
      <c r="F14" s="501" t="s">
        <v>937</v>
      </c>
      <c r="G14" s="501" t="s">
        <v>937</v>
      </c>
      <c r="H14" s="501" t="s">
        <v>937</v>
      </c>
      <c r="I14" s="501" t="s">
        <v>937</v>
      </c>
      <c r="J14" s="501" t="s">
        <v>937</v>
      </c>
      <c r="K14" s="501" t="s">
        <v>937</v>
      </c>
      <c r="L14" s="501" t="s">
        <v>937</v>
      </c>
    </row>
    <row r="15" spans="1:16" s="345" customFormat="1">
      <c r="A15" s="343">
        <v>4</v>
      </c>
      <c r="B15" s="146" t="s">
        <v>893</v>
      </c>
      <c r="C15" s="501" t="s">
        <v>937</v>
      </c>
      <c r="D15" s="501" t="s">
        <v>937</v>
      </c>
      <c r="E15" s="501" t="s">
        <v>937</v>
      </c>
      <c r="F15" s="501" t="s">
        <v>937</v>
      </c>
      <c r="G15" s="501" t="s">
        <v>937</v>
      </c>
      <c r="H15" s="501" t="s">
        <v>937</v>
      </c>
      <c r="I15" s="501" t="s">
        <v>937</v>
      </c>
      <c r="J15" s="501" t="s">
        <v>937</v>
      </c>
      <c r="K15" s="501" t="s">
        <v>937</v>
      </c>
      <c r="L15" s="501" t="s">
        <v>937</v>
      </c>
    </row>
    <row r="16" spans="1:16" s="345" customFormat="1">
      <c r="A16" s="343">
        <v>5</v>
      </c>
      <c r="B16" s="146" t="s">
        <v>894</v>
      </c>
      <c r="C16" s="501" t="s">
        <v>937</v>
      </c>
      <c r="D16" s="501" t="s">
        <v>937</v>
      </c>
      <c r="E16" s="501" t="s">
        <v>937</v>
      </c>
      <c r="F16" s="501" t="s">
        <v>937</v>
      </c>
      <c r="G16" s="501" t="s">
        <v>937</v>
      </c>
      <c r="H16" s="501" t="s">
        <v>937</v>
      </c>
      <c r="I16" s="501" t="s">
        <v>937</v>
      </c>
      <c r="J16" s="501" t="s">
        <v>937</v>
      </c>
      <c r="K16" s="501" t="s">
        <v>937</v>
      </c>
      <c r="L16" s="501" t="s">
        <v>937</v>
      </c>
    </row>
    <row r="17" spans="1:12" s="345" customFormat="1">
      <c r="A17" s="343">
        <v>6</v>
      </c>
      <c r="B17" s="146" t="s">
        <v>895</v>
      </c>
      <c r="C17" s="501" t="s">
        <v>937</v>
      </c>
      <c r="D17" s="501" t="s">
        <v>937</v>
      </c>
      <c r="E17" s="501" t="s">
        <v>937</v>
      </c>
      <c r="F17" s="501" t="s">
        <v>937</v>
      </c>
      <c r="G17" s="501" t="s">
        <v>937</v>
      </c>
      <c r="H17" s="501" t="s">
        <v>937</v>
      </c>
      <c r="I17" s="501" t="s">
        <v>937</v>
      </c>
      <c r="J17" s="501" t="s">
        <v>937</v>
      </c>
      <c r="K17" s="501" t="s">
        <v>937</v>
      </c>
      <c r="L17" s="501" t="s">
        <v>937</v>
      </c>
    </row>
    <row r="18" spans="1:12" s="345" customFormat="1">
      <c r="A18" s="343">
        <v>7</v>
      </c>
      <c r="B18" s="146" t="s">
        <v>896</v>
      </c>
      <c r="C18" s="501" t="s">
        <v>937</v>
      </c>
      <c r="D18" s="501" t="s">
        <v>937</v>
      </c>
      <c r="E18" s="501" t="s">
        <v>937</v>
      </c>
      <c r="F18" s="501" t="s">
        <v>937</v>
      </c>
      <c r="G18" s="501" t="s">
        <v>937</v>
      </c>
      <c r="H18" s="501" t="s">
        <v>937</v>
      </c>
      <c r="I18" s="501" t="s">
        <v>937</v>
      </c>
      <c r="J18" s="501" t="s">
        <v>937</v>
      </c>
      <c r="K18" s="501" t="s">
        <v>937</v>
      </c>
      <c r="L18" s="501" t="s">
        <v>937</v>
      </c>
    </row>
    <row r="19" spans="1:12" s="345" customFormat="1">
      <c r="A19" s="343">
        <v>8</v>
      </c>
      <c r="B19" s="146" t="s">
        <v>897</v>
      </c>
      <c r="C19" s="501" t="s">
        <v>937</v>
      </c>
      <c r="D19" s="501" t="s">
        <v>937</v>
      </c>
      <c r="E19" s="501" t="s">
        <v>937</v>
      </c>
      <c r="F19" s="501" t="s">
        <v>937</v>
      </c>
      <c r="G19" s="501" t="s">
        <v>937</v>
      </c>
      <c r="H19" s="501" t="s">
        <v>937</v>
      </c>
      <c r="I19" s="501" t="s">
        <v>937</v>
      </c>
      <c r="J19" s="501" t="s">
        <v>937</v>
      </c>
      <c r="K19" s="501" t="s">
        <v>937</v>
      </c>
      <c r="L19" s="501" t="s">
        <v>937</v>
      </c>
    </row>
    <row r="20" spans="1:12" s="345" customFormat="1">
      <c r="A20" s="343">
        <v>9</v>
      </c>
      <c r="B20" s="146" t="s">
        <v>898</v>
      </c>
      <c r="C20" s="501" t="s">
        <v>937</v>
      </c>
      <c r="D20" s="501" t="s">
        <v>937</v>
      </c>
      <c r="E20" s="501" t="s">
        <v>937</v>
      </c>
      <c r="F20" s="501" t="s">
        <v>937</v>
      </c>
      <c r="G20" s="501" t="s">
        <v>937</v>
      </c>
      <c r="H20" s="501" t="s">
        <v>937</v>
      </c>
      <c r="I20" s="501" t="s">
        <v>937</v>
      </c>
      <c r="J20" s="501" t="s">
        <v>937</v>
      </c>
      <c r="K20" s="501" t="s">
        <v>937</v>
      </c>
      <c r="L20" s="501" t="s">
        <v>937</v>
      </c>
    </row>
    <row r="21" spans="1:12" s="345" customFormat="1">
      <c r="A21" s="343">
        <v>10</v>
      </c>
      <c r="B21" s="146" t="s">
        <v>899</v>
      </c>
      <c r="C21" s="501" t="s">
        <v>937</v>
      </c>
      <c r="D21" s="501" t="s">
        <v>937</v>
      </c>
      <c r="E21" s="501" t="s">
        <v>937</v>
      </c>
      <c r="F21" s="501" t="s">
        <v>937</v>
      </c>
      <c r="G21" s="501" t="s">
        <v>937</v>
      </c>
      <c r="H21" s="501" t="s">
        <v>937</v>
      </c>
      <c r="I21" s="501" t="s">
        <v>937</v>
      </c>
      <c r="J21" s="501" t="s">
        <v>937</v>
      </c>
      <c r="K21" s="501" t="s">
        <v>937</v>
      </c>
      <c r="L21" s="501" t="s">
        <v>937</v>
      </c>
    </row>
    <row r="22" spans="1:12" s="345" customFormat="1">
      <c r="A22" s="343">
        <v>11</v>
      </c>
      <c r="B22" s="146" t="s">
        <v>900</v>
      </c>
      <c r="C22" s="501" t="s">
        <v>937</v>
      </c>
      <c r="D22" s="501" t="s">
        <v>937</v>
      </c>
      <c r="E22" s="501" t="s">
        <v>937</v>
      </c>
      <c r="F22" s="501" t="s">
        <v>937</v>
      </c>
      <c r="G22" s="501" t="s">
        <v>937</v>
      </c>
      <c r="H22" s="501" t="s">
        <v>937</v>
      </c>
      <c r="I22" s="501" t="s">
        <v>937</v>
      </c>
      <c r="J22" s="501" t="s">
        <v>937</v>
      </c>
      <c r="K22" s="501" t="s">
        <v>937</v>
      </c>
      <c r="L22" s="501" t="s">
        <v>937</v>
      </c>
    </row>
    <row r="23" spans="1:12" s="345" customFormat="1">
      <c r="A23" s="343">
        <v>12</v>
      </c>
      <c r="B23" s="146" t="s">
        <v>901</v>
      </c>
      <c r="C23" s="501" t="s">
        <v>937</v>
      </c>
      <c r="D23" s="501" t="s">
        <v>937</v>
      </c>
      <c r="E23" s="501" t="s">
        <v>937</v>
      </c>
      <c r="F23" s="501" t="s">
        <v>937</v>
      </c>
      <c r="G23" s="501" t="s">
        <v>937</v>
      </c>
      <c r="H23" s="501" t="s">
        <v>937</v>
      </c>
      <c r="I23" s="501" t="s">
        <v>937</v>
      </c>
      <c r="J23" s="501" t="s">
        <v>937</v>
      </c>
      <c r="K23" s="501" t="s">
        <v>937</v>
      </c>
      <c r="L23" s="501" t="s">
        <v>937</v>
      </c>
    </row>
    <row r="24" spans="1:12" s="345" customFormat="1">
      <c r="A24" s="343">
        <v>13</v>
      </c>
      <c r="B24" s="146" t="s">
        <v>902</v>
      </c>
      <c r="C24" s="501" t="s">
        <v>937</v>
      </c>
      <c r="D24" s="501" t="s">
        <v>937</v>
      </c>
      <c r="E24" s="501" t="s">
        <v>937</v>
      </c>
      <c r="F24" s="501" t="s">
        <v>937</v>
      </c>
      <c r="G24" s="501" t="s">
        <v>937</v>
      </c>
      <c r="H24" s="501" t="s">
        <v>937</v>
      </c>
      <c r="I24" s="501" t="s">
        <v>937</v>
      </c>
      <c r="J24" s="501" t="s">
        <v>937</v>
      </c>
      <c r="K24" s="501" t="s">
        <v>937</v>
      </c>
      <c r="L24" s="501" t="s">
        <v>937</v>
      </c>
    </row>
    <row r="25" spans="1:12" s="345" customFormat="1">
      <c r="A25" s="343">
        <v>14</v>
      </c>
      <c r="B25" s="146" t="s">
        <v>903</v>
      </c>
      <c r="C25" s="501" t="s">
        <v>937</v>
      </c>
      <c r="D25" s="501" t="s">
        <v>937</v>
      </c>
      <c r="E25" s="501" t="s">
        <v>937</v>
      </c>
      <c r="F25" s="501" t="s">
        <v>937</v>
      </c>
      <c r="G25" s="501" t="s">
        <v>937</v>
      </c>
      <c r="H25" s="501" t="s">
        <v>937</v>
      </c>
      <c r="I25" s="501" t="s">
        <v>937</v>
      </c>
      <c r="J25" s="501" t="s">
        <v>937</v>
      </c>
      <c r="K25" s="501" t="s">
        <v>937</v>
      </c>
      <c r="L25" s="501" t="s">
        <v>937</v>
      </c>
    </row>
    <row r="26" spans="1:12" s="345" customFormat="1">
      <c r="A26" s="343">
        <v>15</v>
      </c>
      <c r="B26" s="146" t="s">
        <v>904</v>
      </c>
      <c r="C26" s="501" t="s">
        <v>937</v>
      </c>
      <c r="D26" s="501" t="s">
        <v>937</v>
      </c>
      <c r="E26" s="501" t="s">
        <v>937</v>
      </c>
      <c r="F26" s="501" t="s">
        <v>937</v>
      </c>
      <c r="G26" s="501" t="s">
        <v>937</v>
      </c>
      <c r="H26" s="501" t="s">
        <v>937</v>
      </c>
      <c r="I26" s="501" t="s">
        <v>937</v>
      </c>
      <c r="J26" s="501" t="s">
        <v>937</v>
      </c>
      <c r="K26" s="501" t="s">
        <v>937</v>
      </c>
      <c r="L26" s="501" t="s">
        <v>937</v>
      </c>
    </row>
    <row r="27" spans="1:12" s="345" customFormat="1">
      <c r="A27" s="343">
        <v>16</v>
      </c>
      <c r="B27" s="146" t="s">
        <v>905</v>
      </c>
      <c r="C27" s="501" t="s">
        <v>937</v>
      </c>
      <c r="D27" s="501" t="s">
        <v>937</v>
      </c>
      <c r="E27" s="501" t="s">
        <v>937</v>
      </c>
      <c r="F27" s="501" t="s">
        <v>937</v>
      </c>
      <c r="G27" s="501" t="s">
        <v>937</v>
      </c>
      <c r="H27" s="501" t="s">
        <v>937</v>
      </c>
      <c r="I27" s="501" t="s">
        <v>937</v>
      </c>
      <c r="J27" s="501" t="s">
        <v>937</v>
      </c>
      <c r="K27" s="501" t="s">
        <v>937</v>
      </c>
      <c r="L27" s="501" t="s">
        <v>937</v>
      </c>
    </row>
    <row r="28" spans="1:12" s="345" customFormat="1">
      <c r="A28" s="343">
        <v>17</v>
      </c>
      <c r="B28" s="146" t="s">
        <v>906</v>
      </c>
      <c r="C28" s="501" t="s">
        <v>937</v>
      </c>
      <c r="D28" s="501" t="s">
        <v>937</v>
      </c>
      <c r="E28" s="501" t="s">
        <v>937</v>
      </c>
      <c r="F28" s="501" t="s">
        <v>937</v>
      </c>
      <c r="G28" s="501" t="s">
        <v>937</v>
      </c>
      <c r="H28" s="501" t="s">
        <v>937</v>
      </c>
      <c r="I28" s="501" t="s">
        <v>937</v>
      </c>
      <c r="J28" s="501" t="s">
        <v>937</v>
      </c>
      <c r="K28" s="501" t="s">
        <v>937</v>
      </c>
      <c r="L28" s="501" t="s">
        <v>937</v>
      </c>
    </row>
    <row r="29" spans="1:12" s="345" customFormat="1">
      <c r="A29" s="343">
        <v>18</v>
      </c>
      <c r="B29" s="146" t="s">
        <v>907</v>
      </c>
      <c r="C29" s="501" t="s">
        <v>937</v>
      </c>
      <c r="D29" s="501" t="s">
        <v>937</v>
      </c>
      <c r="E29" s="501" t="s">
        <v>937</v>
      </c>
      <c r="F29" s="501" t="s">
        <v>937</v>
      </c>
      <c r="G29" s="501" t="s">
        <v>937</v>
      </c>
      <c r="H29" s="501" t="s">
        <v>937</v>
      </c>
      <c r="I29" s="501" t="s">
        <v>937</v>
      </c>
      <c r="J29" s="501" t="s">
        <v>937</v>
      </c>
      <c r="K29" s="501" t="s">
        <v>937</v>
      </c>
      <c r="L29" s="501" t="s">
        <v>937</v>
      </c>
    </row>
    <row r="30" spans="1:12" s="345" customFormat="1">
      <c r="A30" s="343">
        <v>19</v>
      </c>
      <c r="B30" s="146" t="s">
        <v>908</v>
      </c>
      <c r="C30" s="501" t="s">
        <v>937</v>
      </c>
      <c r="D30" s="501" t="s">
        <v>937</v>
      </c>
      <c r="E30" s="501" t="s">
        <v>937</v>
      </c>
      <c r="F30" s="501" t="s">
        <v>937</v>
      </c>
      <c r="G30" s="501" t="s">
        <v>937</v>
      </c>
      <c r="H30" s="501" t="s">
        <v>937</v>
      </c>
      <c r="I30" s="501" t="s">
        <v>937</v>
      </c>
      <c r="J30" s="501" t="s">
        <v>937</v>
      </c>
      <c r="K30" s="501" t="s">
        <v>937</v>
      </c>
      <c r="L30" s="501" t="s">
        <v>937</v>
      </c>
    </row>
    <row r="31" spans="1:12" s="345" customFormat="1">
      <c r="A31" s="343">
        <v>20</v>
      </c>
      <c r="B31" s="146" t="s">
        <v>909</v>
      </c>
      <c r="C31" s="501" t="s">
        <v>937</v>
      </c>
      <c r="D31" s="501" t="s">
        <v>937</v>
      </c>
      <c r="E31" s="501" t="s">
        <v>937</v>
      </c>
      <c r="F31" s="501" t="s">
        <v>937</v>
      </c>
      <c r="G31" s="501" t="s">
        <v>937</v>
      </c>
      <c r="H31" s="501" t="s">
        <v>937</v>
      </c>
      <c r="I31" s="501" t="s">
        <v>937</v>
      </c>
      <c r="J31" s="501" t="s">
        <v>937</v>
      </c>
      <c r="K31" s="501" t="s">
        <v>937</v>
      </c>
      <c r="L31" s="501" t="s">
        <v>937</v>
      </c>
    </row>
    <row r="32" spans="1:12" s="345" customFormat="1">
      <c r="A32" s="343">
        <v>21</v>
      </c>
      <c r="B32" s="146" t="s">
        <v>910</v>
      </c>
      <c r="C32" s="501" t="s">
        <v>937</v>
      </c>
      <c r="D32" s="501" t="s">
        <v>937</v>
      </c>
      <c r="E32" s="501" t="s">
        <v>937</v>
      </c>
      <c r="F32" s="501" t="s">
        <v>937</v>
      </c>
      <c r="G32" s="501" t="s">
        <v>937</v>
      </c>
      <c r="H32" s="501" t="s">
        <v>937</v>
      </c>
      <c r="I32" s="501" t="s">
        <v>937</v>
      </c>
      <c r="J32" s="501" t="s">
        <v>937</v>
      </c>
      <c r="K32" s="501" t="s">
        <v>937</v>
      </c>
      <c r="L32" s="501" t="s">
        <v>937</v>
      </c>
    </row>
    <row r="33" spans="1:12" s="345" customFormat="1">
      <c r="A33" s="343">
        <v>22</v>
      </c>
      <c r="B33" s="146" t="s">
        <v>911</v>
      </c>
      <c r="C33" s="501" t="s">
        <v>937</v>
      </c>
      <c r="D33" s="501" t="s">
        <v>937</v>
      </c>
      <c r="E33" s="501" t="s">
        <v>937</v>
      </c>
      <c r="F33" s="501" t="s">
        <v>937</v>
      </c>
      <c r="G33" s="501" t="s">
        <v>937</v>
      </c>
      <c r="H33" s="501" t="s">
        <v>937</v>
      </c>
      <c r="I33" s="501" t="s">
        <v>937</v>
      </c>
      <c r="J33" s="501" t="s">
        <v>937</v>
      </c>
      <c r="K33" s="501" t="s">
        <v>937</v>
      </c>
      <c r="L33" s="501" t="s">
        <v>937</v>
      </c>
    </row>
    <row r="34" spans="1:12" s="345" customFormat="1">
      <c r="A34" s="343">
        <v>23</v>
      </c>
      <c r="B34" s="146" t="s">
        <v>912</v>
      </c>
      <c r="C34" s="501" t="s">
        <v>937</v>
      </c>
      <c r="D34" s="501" t="s">
        <v>937</v>
      </c>
      <c r="E34" s="501" t="s">
        <v>937</v>
      </c>
      <c r="F34" s="501" t="s">
        <v>937</v>
      </c>
      <c r="G34" s="501" t="s">
        <v>937</v>
      </c>
      <c r="H34" s="501" t="s">
        <v>937</v>
      </c>
      <c r="I34" s="501" t="s">
        <v>937</v>
      </c>
      <c r="J34" s="501" t="s">
        <v>937</v>
      </c>
      <c r="K34" s="501" t="s">
        <v>937</v>
      </c>
      <c r="L34" s="501" t="s">
        <v>937</v>
      </c>
    </row>
    <row r="35" spans="1:12" s="345" customFormat="1">
      <c r="A35" s="343">
        <v>24</v>
      </c>
      <c r="B35" s="146" t="s">
        <v>913</v>
      </c>
      <c r="C35" s="501" t="s">
        <v>937</v>
      </c>
      <c r="D35" s="501" t="s">
        <v>937</v>
      </c>
      <c r="E35" s="501" t="s">
        <v>937</v>
      </c>
      <c r="F35" s="501" t="s">
        <v>937</v>
      </c>
      <c r="G35" s="501" t="s">
        <v>937</v>
      </c>
      <c r="H35" s="501" t="s">
        <v>937</v>
      </c>
      <c r="I35" s="501" t="s">
        <v>937</v>
      </c>
      <c r="J35" s="501" t="s">
        <v>937</v>
      </c>
      <c r="K35" s="501" t="s">
        <v>937</v>
      </c>
      <c r="L35" s="501" t="s">
        <v>937</v>
      </c>
    </row>
    <row r="36" spans="1:12" s="345" customFormat="1">
      <c r="A36" s="343">
        <v>25</v>
      </c>
      <c r="B36" s="146" t="s">
        <v>914</v>
      </c>
      <c r="C36" s="501" t="s">
        <v>937</v>
      </c>
      <c r="D36" s="501" t="s">
        <v>937</v>
      </c>
      <c r="E36" s="501" t="s">
        <v>937</v>
      </c>
      <c r="F36" s="501" t="s">
        <v>937</v>
      </c>
      <c r="G36" s="501" t="s">
        <v>937</v>
      </c>
      <c r="H36" s="501" t="s">
        <v>937</v>
      </c>
      <c r="I36" s="501" t="s">
        <v>937</v>
      </c>
      <c r="J36" s="501" t="s">
        <v>937</v>
      </c>
      <c r="K36" s="501" t="s">
        <v>937</v>
      </c>
      <c r="L36" s="501" t="s">
        <v>937</v>
      </c>
    </row>
    <row r="37" spans="1:12" s="345" customFormat="1">
      <c r="A37" s="343">
        <v>26</v>
      </c>
      <c r="B37" s="146" t="s">
        <v>915</v>
      </c>
      <c r="C37" s="501" t="s">
        <v>937</v>
      </c>
      <c r="D37" s="501" t="s">
        <v>937</v>
      </c>
      <c r="E37" s="501" t="s">
        <v>937</v>
      </c>
      <c r="F37" s="501" t="s">
        <v>937</v>
      </c>
      <c r="G37" s="501" t="s">
        <v>937</v>
      </c>
      <c r="H37" s="501" t="s">
        <v>937</v>
      </c>
      <c r="I37" s="501" t="s">
        <v>937</v>
      </c>
      <c r="J37" s="501" t="s">
        <v>937</v>
      </c>
      <c r="K37" s="501" t="s">
        <v>937</v>
      </c>
      <c r="L37" s="501" t="s">
        <v>937</v>
      </c>
    </row>
    <row r="38" spans="1:12" s="345" customFormat="1">
      <c r="A38" s="343">
        <v>27</v>
      </c>
      <c r="B38" s="146" t="s">
        <v>916</v>
      </c>
      <c r="C38" s="501" t="s">
        <v>937</v>
      </c>
      <c r="D38" s="501" t="s">
        <v>937</v>
      </c>
      <c r="E38" s="501" t="s">
        <v>937</v>
      </c>
      <c r="F38" s="501" t="s">
        <v>937</v>
      </c>
      <c r="G38" s="501" t="s">
        <v>937</v>
      </c>
      <c r="H38" s="501" t="s">
        <v>937</v>
      </c>
      <c r="I38" s="501" t="s">
        <v>937</v>
      </c>
      <c r="J38" s="501" t="s">
        <v>937</v>
      </c>
      <c r="K38" s="501" t="s">
        <v>937</v>
      </c>
      <c r="L38" s="501" t="s">
        <v>937</v>
      </c>
    </row>
    <row r="39" spans="1:12" s="345" customFormat="1">
      <c r="A39" s="343">
        <v>28</v>
      </c>
      <c r="B39" s="146" t="s">
        <v>917</v>
      </c>
      <c r="C39" s="501" t="s">
        <v>937</v>
      </c>
      <c r="D39" s="501" t="s">
        <v>937</v>
      </c>
      <c r="E39" s="501" t="s">
        <v>937</v>
      </c>
      <c r="F39" s="501" t="s">
        <v>937</v>
      </c>
      <c r="G39" s="501" t="s">
        <v>937</v>
      </c>
      <c r="H39" s="501" t="s">
        <v>937</v>
      </c>
      <c r="I39" s="501" t="s">
        <v>937</v>
      </c>
      <c r="J39" s="501" t="s">
        <v>937</v>
      </c>
      <c r="K39" s="501" t="s">
        <v>937</v>
      </c>
      <c r="L39" s="501" t="s">
        <v>937</v>
      </c>
    </row>
    <row r="40" spans="1:12" s="345" customFormat="1">
      <c r="A40" s="335">
        <v>29</v>
      </c>
      <c r="B40" s="330" t="s">
        <v>918</v>
      </c>
      <c r="C40" s="501" t="s">
        <v>937</v>
      </c>
      <c r="D40" s="501" t="s">
        <v>937</v>
      </c>
      <c r="E40" s="501" t="s">
        <v>937</v>
      </c>
      <c r="F40" s="501" t="s">
        <v>937</v>
      </c>
      <c r="G40" s="501" t="s">
        <v>937</v>
      </c>
      <c r="H40" s="501" t="s">
        <v>937</v>
      </c>
      <c r="I40" s="501" t="s">
        <v>937</v>
      </c>
      <c r="J40" s="501" t="s">
        <v>937</v>
      </c>
      <c r="K40" s="501" t="s">
        <v>937</v>
      </c>
      <c r="L40" s="501" t="s">
        <v>937</v>
      </c>
    </row>
    <row r="41" spans="1:12" s="345" customFormat="1">
      <c r="A41" s="335">
        <v>30</v>
      </c>
      <c r="B41" s="330" t="s">
        <v>919</v>
      </c>
      <c r="C41" s="501" t="s">
        <v>937</v>
      </c>
      <c r="D41" s="501" t="s">
        <v>937</v>
      </c>
      <c r="E41" s="501" t="s">
        <v>937</v>
      </c>
      <c r="F41" s="501" t="s">
        <v>937</v>
      </c>
      <c r="G41" s="501" t="s">
        <v>937</v>
      </c>
      <c r="H41" s="501" t="s">
        <v>937</v>
      </c>
      <c r="I41" s="501" t="s">
        <v>937</v>
      </c>
      <c r="J41" s="501" t="s">
        <v>937</v>
      </c>
      <c r="K41" s="501" t="s">
        <v>937</v>
      </c>
      <c r="L41" s="501" t="s">
        <v>937</v>
      </c>
    </row>
    <row r="42" spans="1:12" s="345" customFormat="1">
      <c r="A42" s="335">
        <v>31</v>
      </c>
      <c r="B42" s="330" t="s">
        <v>920</v>
      </c>
      <c r="C42" s="501" t="s">
        <v>937</v>
      </c>
      <c r="D42" s="501" t="s">
        <v>937</v>
      </c>
      <c r="E42" s="501" t="s">
        <v>937</v>
      </c>
      <c r="F42" s="501" t="s">
        <v>937</v>
      </c>
      <c r="G42" s="501" t="s">
        <v>937</v>
      </c>
      <c r="H42" s="501" t="s">
        <v>937</v>
      </c>
      <c r="I42" s="501" t="s">
        <v>937</v>
      </c>
      <c r="J42" s="501" t="s">
        <v>937</v>
      </c>
      <c r="K42" s="501" t="s">
        <v>937</v>
      </c>
      <c r="L42" s="501" t="s">
        <v>937</v>
      </c>
    </row>
    <row r="43" spans="1:12" s="345" customFormat="1">
      <c r="A43" s="335">
        <v>32</v>
      </c>
      <c r="B43" s="330" t="s">
        <v>921</v>
      </c>
      <c r="C43" s="501" t="s">
        <v>937</v>
      </c>
      <c r="D43" s="501" t="s">
        <v>937</v>
      </c>
      <c r="E43" s="501" t="s">
        <v>937</v>
      </c>
      <c r="F43" s="501" t="s">
        <v>937</v>
      </c>
      <c r="G43" s="501" t="s">
        <v>937</v>
      </c>
      <c r="H43" s="501" t="s">
        <v>937</v>
      </c>
      <c r="I43" s="501" t="s">
        <v>937</v>
      </c>
      <c r="J43" s="501" t="s">
        <v>937</v>
      </c>
      <c r="K43" s="501" t="s">
        <v>937</v>
      </c>
      <c r="L43" s="501" t="s">
        <v>937</v>
      </c>
    </row>
    <row r="44" spans="1:12">
      <c r="A44" s="335">
        <v>33</v>
      </c>
      <c r="B44" s="330" t="s">
        <v>922</v>
      </c>
      <c r="C44" s="501" t="s">
        <v>937</v>
      </c>
      <c r="D44" s="501" t="s">
        <v>937</v>
      </c>
      <c r="E44" s="501" t="s">
        <v>937</v>
      </c>
      <c r="F44" s="501" t="s">
        <v>937</v>
      </c>
      <c r="G44" s="501" t="s">
        <v>937</v>
      </c>
      <c r="H44" s="501" t="s">
        <v>937</v>
      </c>
      <c r="I44" s="501" t="s">
        <v>937</v>
      </c>
      <c r="J44" s="501" t="s">
        <v>937</v>
      </c>
      <c r="K44" s="501" t="s">
        <v>937</v>
      </c>
      <c r="L44" s="501" t="s">
        <v>937</v>
      </c>
    </row>
    <row r="45" spans="1:12">
      <c r="A45" s="335">
        <v>34</v>
      </c>
      <c r="B45" s="330" t="s">
        <v>923</v>
      </c>
      <c r="C45" s="501" t="s">
        <v>937</v>
      </c>
      <c r="D45" s="501" t="s">
        <v>937</v>
      </c>
      <c r="E45" s="501" t="s">
        <v>937</v>
      </c>
      <c r="F45" s="501" t="s">
        <v>937</v>
      </c>
      <c r="G45" s="501" t="s">
        <v>937</v>
      </c>
      <c r="H45" s="501" t="s">
        <v>937</v>
      </c>
      <c r="I45" s="501" t="s">
        <v>937</v>
      </c>
      <c r="J45" s="501" t="s">
        <v>937</v>
      </c>
      <c r="K45" s="501" t="s">
        <v>937</v>
      </c>
      <c r="L45" s="501" t="s">
        <v>937</v>
      </c>
    </row>
    <row r="46" spans="1:12">
      <c r="A46" s="335">
        <v>35</v>
      </c>
      <c r="B46" s="330" t="s">
        <v>924</v>
      </c>
      <c r="C46" s="501" t="s">
        <v>937</v>
      </c>
      <c r="D46" s="501" t="s">
        <v>937</v>
      </c>
      <c r="E46" s="501" t="s">
        <v>937</v>
      </c>
      <c r="F46" s="501" t="s">
        <v>937</v>
      </c>
      <c r="G46" s="501" t="s">
        <v>937</v>
      </c>
      <c r="H46" s="501" t="s">
        <v>937</v>
      </c>
      <c r="I46" s="501" t="s">
        <v>937</v>
      </c>
      <c r="J46" s="501" t="s">
        <v>937</v>
      </c>
      <c r="K46" s="501" t="s">
        <v>937</v>
      </c>
      <c r="L46" s="501" t="s">
        <v>937</v>
      </c>
    </row>
    <row r="47" spans="1:12">
      <c r="A47" s="335">
        <v>36</v>
      </c>
      <c r="B47" s="330" t="s">
        <v>925</v>
      </c>
      <c r="C47" s="501" t="s">
        <v>937</v>
      </c>
      <c r="D47" s="501" t="s">
        <v>937</v>
      </c>
      <c r="E47" s="501" t="s">
        <v>937</v>
      </c>
      <c r="F47" s="501" t="s">
        <v>937</v>
      </c>
      <c r="G47" s="501" t="s">
        <v>937</v>
      </c>
      <c r="H47" s="501" t="s">
        <v>937</v>
      </c>
      <c r="I47" s="501" t="s">
        <v>937</v>
      </c>
      <c r="J47" s="501" t="s">
        <v>937</v>
      </c>
      <c r="K47" s="501" t="s">
        <v>937</v>
      </c>
      <c r="L47" s="501" t="s">
        <v>937</v>
      </c>
    </row>
    <row r="48" spans="1:12">
      <c r="A48" s="335">
        <v>37</v>
      </c>
      <c r="B48" s="330" t="s">
        <v>926</v>
      </c>
      <c r="C48" s="501" t="s">
        <v>937</v>
      </c>
      <c r="D48" s="501" t="s">
        <v>937</v>
      </c>
      <c r="E48" s="501" t="s">
        <v>937</v>
      </c>
      <c r="F48" s="501" t="s">
        <v>937</v>
      </c>
      <c r="G48" s="501" t="s">
        <v>937</v>
      </c>
      <c r="H48" s="501" t="s">
        <v>937</v>
      </c>
      <c r="I48" s="501" t="s">
        <v>937</v>
      </c>
      <c r="J48" s="501" t="s">
        <v>937</v>
      </c>
      <c r="K48" s="501" t="s">
        <v>937</v>
      </c>
      <c r="L48" s="501" t="s">
        <v>937</v>
      </c>
    </row>
    <row r="49" spans="1:12">
      <c r="A49" s="335">
        <v>38</v>
      </c>
      <c r="B49" s="330" t="s">
        <v>927</v>
      </c>
      <c r="C49" s="501" t="s">
        <v>937</v>
      </c>
      <c r="D49" s="501" t="s">
        <v>937</v>
      </c>
      <c r="E49" s="501" t="s">
        <v>937</v>
      </c>
      <c r="F49" s="501" t="s">
        <v>937</v>
      </c>
      <c r="G49" s="501" t="s">
        <v>937</v>
      </c>
      <c r="H49" s="501" t="s">
        <v>937</v>
      </c>
      <c r="I49" s="501" t="s">
        <v>937</v>
      </c>
      <c r="J49" s="501" t="s">
        <v>937</v>
      </c>
      <c r="K49" s="501" t="s">
        <v>937</v>
      </c>
      <c r="L49" s="501" t="s">
        <v>937</v>
      </c>
    </row>
    <row r="50" spans="1:12">
      <c r="A50" s="761" t="s">
        <v>14</v>
      </c>
      <c r="B50" s="762"/>
      <c r="C50" s="501" t="s">
        <v>937</v>
      </c>
      <c r="D50" s="501" t="s">
        <v>937</v>
      </c>
      <c r="E50" s="501" t="s">
        <v>937</v>
      </c>
      <c r="F50" s="501" t="s">
        <v>937</v>
      </c>
      <c r="G50" s="501" t="s">
        <v>937</v>
      </c>
      <c r="H50" s="501" t="s">
        <v>937</v>
      </c>
      <c r="I50" s="501" t="s">
        <v>937</v>
      </c>
      <c r="J50" s="501" t="s">
        <v>937</v>
      </c>
      <c r="K50" s="501" t="s">
        <v>937</v>
      </c>
      <c r="L50" s="501" t="s">
        <v>937</v>
      </c>
    </row>
    <row r="51" spans="1:12">
      <c r="A51" s="90"/>
      <c r="B51" s="111"/>
      <c r="C51" s="111"/>
      <c r="D51" s="285"/>
      <c r="E51" s="285"/>
      <c r="F51" s="285"/>
      <c r="G51" s="285"/>
      <c r="H51" s="285"/>
      <c r="I51" s="285"/>
      <c r="J51" s="285"/>
    </row>
    <row r="52" spans="1:12">
      <c r="A52" s="1082"/>
      <c r="B52" s="1082"/>
      <c r="C52" s="1082"/>
      <c r="D52" s="1082"/>
      <c r="E52" s="1082"/>
      <c r="F52" s="1082"/>
      <c r="G52" s="1082"/>
      <c r="H52" s="1082"/>
      <c r="I52" s="1082"/>
      <c r="J52" s="1082"/>
    </row>
    <row r="54" spans="1:12">
      <c r="A54" s="1082"/>
      <c r="B54" s="1082"/>
      <c r="C54" s="1082"/>
      <c r="D54" s="1082"/>
      <c r="E54" s="1082"/>
      <c r="F54" s="1082"/>
      <c r="G54" s="1082"/>
      <c r="H54" s="1082"/>
      <c r="I54" s="1082"/>
      <c r="J54" s="1082"/>
    </row>
    <row r="56" spans="1:12">
      <c r="J56" s="719" t="s">
        <v>885</v>
      </c>
      <c r="K56" s="719"/>
      <c r="L56" s="719"/>
    </row>
    <row r="57" spans="1:12">
      <c r="J57" s="719"/>
      <c r="K57" s="719"/>
      <c r="L57" s="719"/>
    </row>
    <row r="58" spans="1:12">
      <c r="J58" s="719"/>
      <c r="K58" s="719"/>
      <c r="L58" s="719"/>
    </row>
    <row r="59" spans="1:12">
      <c r="J59" s="719"/>
      <c r="K59" s="719"/>
      <c r="L59" s="719"/>
    </row>
    <row r="60" spans="1:12">
      <c r="J60" s="719"/>
      <c r="K60" s="719"/>
      <c r="L60" s="719"/>
    </row>
  </sheetData>
  <mergeCells count="17">
    <mergeCell ref="E1:I1"/>
    <mergeCell ref="A2:J2"/>
    <mergeCell ref="A3:J3"/>
    <mergeCell ref="A8:B8"/>
    <mergeCell ref="A5:L5"/>
    <mergeCell ref="H8:L8"/>
    <mergeCell ref="I9:J9"/>
    <mergeCell ref="K9:L9"/>
    <mergeCell ref="A52:J52"/>
    <mergeCell ref="A50:B50"/>
    <mergeCell ref="J56:L60"/>
    <mergeCell ref="A54:J54"/>
    <mergeCell ref="A9:A10"/>
    <mergeCell ref="B9:B10"/>
    <mergeCell ref="C9:D9"/>
    <mergeCell ref="E9:F9"/>
    <mergeCell ref="G9:H9"/>
  </mergeCells>
  <printOptions horizontalCentered="1"/>
  <pageMargins left="0.70866141732283472" right="0.70866141732283472" top="0.23622047244094491" bottom="0" header="0.31496062992125984" footer="0.31496062992125984"/>
  <pageSetup paperSize="9" scale="91" orientation="landscape" r:id="rId1"/>
</worksheet>
</file>

<file path=xl/worksheets/sheet72.xml><?xml version="1.0" encoding="utf-8"?>
<worksheet xmlns="http://schemas.openxmlformats.org/spreadsheetml/2006/main" xmlns:r="http://schemas.openxmlformats.org/officeDocument/2006/relationships">
  <sheetPr codeName="Sheet71">
    <pageSetUpPr fitToPage="1"/>
  </sheetPr>
  <dimension ref="A1:P58"/>
  <sheetViews>
    <sheetView topLeftCell="A34" zoomScaleSheetLayoutView="100" workbookViewId="0">
      <selection activeCell="F59" sqref="F59"/>
    </sheetView>
  </sheetViews>
  <sheetFormatPr defaultColWidth="9.140625" defaultRowHeight="12.75"/>
  <cols>
    <col min="1" max="1" width="7.42578125" style="153" customWidth="1"/>
    <col min="2" max="2" width="17.140625" style="153" customWidth="1"/>
    <col min="3" max="3" width="11" style="153" customWidth="1"/>
    <col min="4" max="4" width="10" style="153" customWidth="1"/>
    <col min="5" max="5" width="11.85546875" style="153" customWidth="1"/>
    <col min="6" max="6" width="12.140625" style="153" customWidth="1"/>
    <col min="7" max="7" width="13.28515625" style="153" customWidth="1"/>
    <col min="8" max="8" width="14.5703125" style="153" customWidth="1"/>
    <col min="9" max="9" width="12" style="153" customWidth="1"/>
    <col min="10" max="10" width="13.140625" style="153" customWidth="1"/>
    <col min="11" max="11" width="12.140625" style="153" customWidth="1"/>
    <col min="12" max="12" width="12" style="153" customWidth="1"/>
    <col min="13" max="16384" width="9.140625" style="153"/>
  </cols>
  <sheetData>
    <row r="1" spans="1:16" s="80" customFormat="1">
      <c r="E1" s="1083"/>
      <c r="F1" s="1083"/>
      <c r="G1" s="1083"/>
      <c r="H1" s="1083"/>
      <c r="I1" s="1083"/>
      <c r="J1" s="281" t="s">
        <v>669</v>
      </c>
    </row>
    <row r="2" spans="1:16" s="80" customFormat="1" ht="15">
      <c r="A2" s="1084" t="s">
        <v>0</v>
      </c>
      <c r="B2" s="1084"/>
      <c r="C2" s="1084"/>
      <c r="D2" s="1084"/>
      <c r="E2" s="1084"/>
      <c r="F2" s="1084"/>
      <c r="G2" s="1084"/>
      <c r="H2" s="1084"/>
      <c r="I2" s="1084"/>
      <c r="J2" s="1084"/>
    </row>
    <row r="3" spans="1:16" s="80" customFormat="1" ht="20.25">
      <c r="A3" s="743" t="s">
        <v>734</v>
      </c>
      <c r="B3" s="743"/>
      <c r="C3" s="743"/>
      <c r="D3" s="743"/>
      <c r="E3" s="743"/>
      <c r="F3" s="743"/>
      <c r="G3" s="743"/>
      <c r="H3" s="743"/>
      <c r="I3" s="743"/>
      <c r="J3" s="743"/>
    </row>
    <row r="4" spans="1:16" s="80" customFormat="1" ht="14.25" customHeight="1"/>
    <row r="5" spans="1:16" ht="16.5" customHeight="1">
      <c r="A5" s="1085" t="s">
        <v>812</v>
      </c>
      <c r="B5" s="1085"/>
      <c r="C5" s="1085"/>
      <c r="D5" s="1085"/>
      <c r="E5" s="1085"/>
      <c r="F5" s="1085"/>
      <c r="G5" s="1085"/>
      <c r="H5" s="1085"/>
      <c r="I5" s="1085"/>
      <c r="J5" s="1085"/>
      <c r="K5" s="1085"/>
      <c r="L5" s="1085"/>
    </row>
    <row r="6" spans="1:16" ht="13.5" customHeight="1">
      <c r="A6" s="282"/>
      <c r="B6" s="282"/>
      <c r="C6" s="282"/>
      <c r="D6" s="282"/>
      <c r="E6" s="282"/>
      <c r="F6" s="282"/>
      <c r="G6" s="282"/>
      <c r="H6" s="282"/>
      <c r="I6" s="282"/>
      <c r="J6" s="282"/>
    </row>
    <row r="7" spans="1:16" ht="0.75" customHeight="1"/>
    <row r="8" spans="1:16">
      <c r="A8" s="1076" t="s">
        <v>928</v>
      </c>
      <c r="B8" s="1076"/>
      <c r="C8" s="283"/>
      <c r="H8" s="768"/>
      <c r="I8" s="768"/>
      <c r="J8" s="768"/>
      <c r="K8" s="768"/>
      <c r="L8" s="768"/>
    </row>
    <row r="9" spans="1:16" ht="21" customHeight="1">
      <c r="A9" s="895" t="s">
        <v>2</v>
      </c>
      <c r="B9" s="895" t="s">
        <v>31</v>
      </c>
      <c r="C9" s="1081" t="s">
        <v>663</v>
      </c>
      <c r="D9" s="1081"/>
      <c r="E9" s="1081" t="s">
        <v>118</v>
      </c>
      <c r="F9" s="1081"/>
      <c r="G9" s="1081" t="s">
        <v>664</v>
      </c>
      <c r="H9" s="1081"/>
      <c r="I9" s="1081" t="s">
        <v>119</v>
      </c>
      <c r="J9" s="1081"/>
      <c r="K9" s="1081" t="s">
        <v>120</v>
      </c>
      <c r="L9" s="1081"/>
      <c r="O9" s="284"/>
      <c r="P9" s="285"/>
    </row>
    <row r="10" spans="1:16" ht="45" customHeight="1">
      <c r="A10" s="895"/>
      <c r="B10" s="895"/>
      <c r="C10" s="84" t="s">
        <v>665</v>
      </c>
      <c r="D10" s="84" t="s">
        <v>666</v>
      </c>
      <c r="E10" s="84" t="s">
        <v>667</v>
      </c>
      <c r="F10" s="84" t="s">
        <v>668</v>
      </c>
      <c r="G10" s="84" t="s">
        <v>667</v>
      </c>
      <c r="H10" s="84" t="s">
        <v>668</v>
      </c>
      <c r="I10" s="84" t="s">
        <v>665</v>
      </c>
      <c r="J10" s="84" t="s">
        <v>666</v>
      </c>
      <c r="K10" s="84" t="s">
        <v>665</v>
      </c>
      <c r="L10" s="84" t="s">
        <v>666</v>
      </c>
    </row>
    <row r="11" spans="1:16">
      <c r="A11" s="84">
        <v>1</v>
      </c>
      <c r="B11" s="84">
        <v>2</v>
      </c>
      <c r="C11" s="84">
        <v>3</v>
      </c>
      <c r="D11" s="84">
        <v>4</v>
      </c>
      <c r="E11" s="84">
        <v>5</v>
      </c>
      <c r="F11" s="84">
        <v>6</v>
      </c>
      <c r="G11" s="84">
        <v>7</v>
      </c>
      <c r="H11" s="84">
        <v>8</v>
      </c>
      <c r="I11" s="84">
        <v>9</v>
      </c>
      <c r="J11" s="84">
        <v>10</v>
      </c>
      <c r="K11" s="84">
        <v>11</v>
      </c>
      <c r="L11" s="84">
        <v>12</v>
      </c>
    </row>
    <row r="12" spans="1:16" s="345" customFormat="1">
      <c r="A12" s="343">
        <v>1</v>
      </c>
      <c r="B12" s="146" t="s">
        <v>890</v>
      </c>
      <c r="C12" s="501" t="s">
        <v>937</v>
      </c>
      <c r="D12" s="501" t="s">
        <v>937</v>
      </c>
      <c r="E12" s="501" t="s">
        <v>937</v>
      </c>
      <c r="F12" s="501" t="s">
        <v>937</v>
      </c>
      <c r="G12" s="501" t="s">
        <v>937</v>
      </c>
      <c r="H12" s="501" t="s">
        <v>937</v>
      </c>
      <c r="I12" s="501" t="s">
        <v>937</v>
      </c>
      <c r="J12" s="501" t="s">
        <v>937</v>
      </c>
      <c r="K12" s="501" t="s">
        <v>937</v>
      </c>
      <c r="L12" s="501" t="s">
        <v>937</v>
      </c>
    </row>
    <row r="13" spans="1:16" s="345" customFormat="1">
      <c r="A13" s="343">
        <v>2</v>
      </c>
      <c r="B13" s="146" t="s">
        <v>891</v>
      </c>
      <c r="C13" s="501" t="s">
        <v>937</v>
      </c>
      <c r="D13" s="501" t="s">
        <v>937</v>
      </c>
      <c r="E13" s="501" t="s">
        <v>937</v>
      </c>
      <c r="F13" s="501" t="s">
        <v>937</v>
      </c>
      <c r="G13" s="501" t="s">
        <v>937</v>
      </c>
      <c r="H13" s="501" t="s">
        <v>937</v>
      </c>
      <c r="I13" s="501" t="s">
        <v>937</v>
      </c>
      <c r="J13" s="501" t="s">
        <v>937</v>
      </c>
      <c r="K13" s="501" t="s">
        <v>937</v>
      </c>
      <c r="L13" s="501" t="s">
        <v>937</v>
      </c>
    </row>
    <row r="14" spans="1:16" s="345" customFormat="1">
      <c r="A14" s="343">
        <v>3</v>
      </c>
      <c r="B14" s="146" t="s">
        <v>892</v>
      </c>
      <c r="C14" s="501" t="s">
        <v>937</v>
      </c>
      <c r="D14" s="501" t="s">
        <v>937</v>
      </c>
      <c r="E14" s="501" t="s">
        <v>937</v>
      </c>
      <c r="F14" s="501" t="s">
        <v>937</v>
      </c>
      <c r="G14" s="501" t="s">
        <v>937</v>
      </c>
      <c r="H14" s="501" t="s">
        <v>937</v>
      </c>
      <c r="I14" s="501" t="s">
        <v>937</v>
      </c>
      <c r="J14" s="501" t="s">
        <v>937</v>
      </c>
      <c r="K14" s="501" t="s">
        <v>937</v>
      </c>
      <c r="L14" s="501" t="s">
        <v>937</v>
      </c>
    </row>
    <row r="15" spans="1:16" s="345" customFormat="1">
      <c r="A15" s="343">
        <v>4</v>
      </c>
      <c r="B15" s="146" t="s">
        <v>893</v>
      </c>
      <c r="C15" s="501" t="s">
        <v>937</v>
      </c>
      <c r="D15" s="501" t="s">
        <v>937</v>
      </c>
      <c r="E15" s="501" t="s">
        <v>937</v>
      </c>
      <c r="F15" s="501" t="s">
        <v>937</v>
      </c>
      <c r="G15" s="501" t="s">
        <v>937</v>
      </c>
      <c r="H15" s="501" t="s">
        <v>937</v>
      </c>
      <c r="I15" s="501" t="s">
        <v>937</v>
      </c>
      <c r="J15" s="501" t="s">
        <v>937</v>
      </c>
      <c r="K15" s="501" t="s">
        <v>937</v>
      </c>
      <c r="L15" s="501" t="s">
        <v>937</v>
      </c>
    </row>
    <row r="16" spans="1:16" s="345" customFormat="1">
      <c r="A16" s="343">
        <v>5</v>
      </c>
      <c r="B16" s="146" t="s">
        <v>894</v>
      </c>
      <c r="C16" s="501" t="s">
        <v>937</v>
      </c>
      <c r="D16" s="501" t="s">
        <v>937</v>
      </c>
      <c r="E16" s="501" t="s">
        <v>937</v>
      </c>
      <c r="F16" s="501" t="s">
        <v>937</v>
      </c>
      <c r="G16" s="501" t="s">
        <v>937</v>
      </c>
      <c r="H16" s="501" t="s">
        <v>937</v>
      </c>
      <c r="I16" s="501" t="s">
        <v>937</v>
      </c>
      <c r="J16" s="501" t="s">
        <v>937</v>
      </c>
      <c r="K16" s="501" t="s">
        <v>937</v>
      </c>
      <c r="L16" s="501" t="s">
        <v>937</v>
      </c>
    </row>
    <row r="17" spans="1:12" s="345" customFormat="1">
      <c r="A17" s="343">
        <v>6</v>
      </c>
      <c r="B17" s="146" t="s">
        <v>895</v>
      </c>
      <c r="C17" s="501" t="s">
        <v>937</v>
      </c>
      <c r="D17" s="501" t="s">
        <v>937</v>
      </c>
      <c r="E17" s="501" t="s">
        <v>937</v>
      </c>
      <c r="F17" s="501" t="s">
        <v>937</v>
      </c>
      <c r="G17" s="501" t="s">
        <v>937</v>
      </c>
      <c r="H17" s="501" t="s">
        <v>937</v>
      </c>
      <c r="I17" s="501" t="s">
        <v>937</v>
      </c>
      <c r="J17" s="501" t="s">
        <v>937</v>
      </c>
      <c r="K17" s="501" t="s">
        <v>937</v>
      </c>
      <c r="L17" s="501" t="s">
        <v>937</v>
      </c>
    </row>
    <row r="18" spans="1:12" s="345" customFormat="1">
      <c r="A18" s="343">
        <v>7</v>
      </c>
      <c r="B18" s="146" t="s">
        <v>896</v>
      </c>
      <c r="C18" s="501" t="s">
        <v>937</v>
      </c>
      <c r="D18" s="501" t="s">
        <v>937</v>
      </c>
      <c r="E18" s="501" t="s">
        <v>937</v>
      </c>
      <c r="F18" s="501" t="s">
        <v>937</v>
      </c>
      <c r="G18" s="501" t="s">
        <v>937</v>
      </c>
      <c r="H18" s="501" t="s">
        <v>937</v>
      </c>
      <c r="I18" s="501" t="s">
        <v>937</v>
      </c>
      <c r="J18" s="501" t="s">
        <v>937</v>
      </c>
      <c r="K18" s="501" t="s">
        <v>937</v>
      </c>
      <c r="L18" s="501" t="s">
        <v>937</v>
      </c>
    </row>
    <row r="19" spans="1:12" s="345" customFormat="1">
      <c r="A19" s="343">
        <v>8</v>
      </c>
      <c r="B19" s="146" t="s">
        <v>897</v>
      </c>
      <c r="C19" s="501" t="s">
        <v>937</v>
      </c>
      <c r="D19" s="501" t="s">
        <v>937</v>
      </c>
      <c r="E19" s="501" t="s">
        <v>937</v>
      </c>
      <c r="F19" s="501" t="s">
        <v>937</v>
      </c>
      <c r="G19" s="501" t="s">
        <v>937</v>
      </c>
      <c r="H19" s="501" t="s">
        <v>937</v>
      </c>
      <c r="I19" s="501" t="s">
        <v>937</v>
      </c>
      <c r="J19" s="501" t="s">
        <v>937</v>
      </c>
      <c r="K19" s="501" t="s">
        <v>937</v>
      </c>
      <c r="L19" s="501" t="s">
        <v>937</v>
      </c>
    </row>
    <row r="20" spans="1:12" s="345" customFormat="1">
      <c r="A20" s="343">
        <v>9</v>
      </c>
      <c r="B20" s="146" t="s">
        <v>898</v>
      </c>
      <c r="C20" s="501" t="s">
        <v>937</v>
      </c>
      <c r="D20" s="501" t="s">
        <v>937</v>
      </c>
      <c r="E20" s="501" t="s">
        <v>937</v>
      </c>
      <c r="F20" s="501" t="s">
        <v>937</v>
      </c>
      <c r="G20" s="501" t="s">
        <v>937</v>
      </c>
      <c r="H20" s="501" t="s">
        <v>937</v>
      </c>
      <c r="I20" s="501" t="s">
        <v>937</v>
      </c>
      <c r="J20" s="501" t="s">
        <v>937</v>
      </c>
      <c r="K20" s="501" t="s">
        <v>937</v>
      </c>
      <c r="L20" s="501" t="s">
        <v>937</v>
      </c>
    </row>
    <row r="21" spans="1:12" s="345" customFormat="1">
      <c r="A21" s="343">
        <v>10</v>
      </c>
      <c r="B21" s="146" t="s">
        <v>899</v>
      </c>
      <c r="C21" s="501" t="s">
        <v>937</v>
      </c>
      <c r="D21" s="501" t="s">
        <v>937</v>
      </c>
      <c r="E21" s="501" t="s">
        <v>937</v>
      </c>
      <c r="F21" s="501" t="s">
        <v>937</v>
      </c>
      <c r="G21" s="501" t="s">
        <v>937</v>
      </c>
      <c r="H21" s="501" t="s">
        <v>937</v>
      </c>
      <c r="I21" s="501" t="s">
        <v>937</v>
      </c>
      <c r="J21" s="501" t="s">
        <v>937</v>
      </c>
      <c r="K21" s="501" t="s">
        <v>937</v>
      </c>
      <c r="L21" s="501" t="s">
        <v>937</v>
      </c>
    </row>
    <row r="22" spans="1:12" s="345" customFormat="1">
      <c r="A22" s="343">
        <v>11</v>
      </c>
      <c r="B22" s="146" t="s">
        <v>900</v>
      </c>
      <c r="C22" s="501" t="s">
        <v>937</v>
      </c>
      <c r="D22" s="501" t="s">
        <v>937</v>
      </c>
      <c r="E22" s="501" t="s">
        <v>937</v>
      </c>
      <c r="F22" s="501" t="s">
        <v>937</v>
      </c>
      <c r="G22" s="501" t="s">
        <v>937</v>
      </c>
      <c r="H22" s="501" t="s">
        <v>937</v>
      </c>
      <c r="I22" s="501" t="s">
        <v>937</v>
      </c>
      <c r="J22" s="501" t="s">
        <v>937</v>
      </c>
      <c r="K22" s="501" t="s">
        <v>937</v>
      </c>
      <c r="L22" s="501" t="s">
        <v>937</v>
      </c>
    </row>
    <row r="23" spans="1:12" s="345" customFormat="1">
      <c r="A23" s="343">
        <v>12</v>
      </c>
      <c r="B23" s="146" t="s">
        <v>901</v>
      </c>
      <c r="C23" s="501" t="s">
        <v>937</v>
      </c>
      <c r="D23" s="501" t="s">
        <v>937</v>
      </c>
      <c r="E23" s="501" t="s">
        <v>937</v>
      </c>
      <c r="F23" s="501" t="s">
        <v>937</v>
      </c>
      <c r="G23" s="501" t="s">
        <v>937</v>
      </c>
      <c r="H23" s="501" t="s">
        <v>937</v>
      </c>
      <c r="I23" s="501" t="s">
        <v>937</v>
      </c>
      <c r="J23" s="501" t="s">
        <v>937</v>
      </c>
      <c r="K23" s="501" t="s">
        <v>937</v>
      </c>
      <c r="L23" s="501" t="s">
        <v>937</v>
      </c>
    </row>
    <row r="24" spans="1:12" s="345" customFormat="1">
      <c r="A24" s="343">
        <v>13</v>
      </c>
      <c r="B24" s="146" t="s">
        <v>902</v>
      </c>
      <c r="C24" s="501" t="s">
        <v>937</v>
      </c>
      <c r="D24" s="501" t="s">
        <v>937</v>
      </c>
      <c r="E24" s="501" t="s">
        <v>937</v>
      </c>
      <c r="F24" s="501" t="s">
        <v>937</v>
      </c>
      <c r="G24" s="501" t="s">
        <v>937</v>
      </c>
      <c r="H24" s="501" t="s">
        <v>937</v>
      </c>
      <c r="I24" s="501" t="s">
        <v>937</v>
      </c>
      <c r="J24" s="501" t="s">
        <v>937</v>
      </c>
      <c r="K24" s="501" t="s">
        <v>937</v>
      </c>
      <c r="L24" s="501" t="s">
        <v>937</v>
      </c>
    </row>
    <row r="25" spans="1:12" s="345" customFormat="1">
      <c r="A25" s="343">
        <v>14</v>
      </c>
      <c r="B25" s="146" t="s">
        <v>903</v>
      </c>
      <c r="C25" s="501" t="s">
        <v>937</v>
      </c>
      <c r="D25" s="501" t="s">
        <v>937</v>
      </c>
      <c r="E25" s="501" t="s">
        <v>937</v>
      </c>
      <c r="F25" s="501" t="s">
        <v>937</v>
      </c>
      <c r="G25" s="501" t="s">
        <v>937</v>
      </c>
      <c r="H25" s="501" t="s">
        <v>937</v>
      </c>
      <c r="I25" s="501" t="s">
        <v>937</v>
      </c>
      <c r="J25" s="501" t="s">
        <v>937</v>
      </c>
      <c r="K25" s="501" t="s">
        <v>937</v>
      </c>
      <c r="L25" s="501" t="s">
        <v>937</v>
      </c>
    </row>
    <row r="26" spans="1:12" s="345" customFormat="1">
      <c r="A26" s="343">
        <v>15</v>
      </c>
      <c r="B26" s="146" t="s">
        <v>904</v>
      </c>
      <c r="C26" s="501" t="s">
        <v>937</v>
      </c>
      <c r="D26" s="501" t="s">
        <v>937</v>
      </c>
      <c r="E26" s="501" t="s">
        <v>937</v>
      </c>
      <c r="F26" s="501" t="s">
        <v>937</v>
      </c>
      <c r="G26" s="501" t="s">
        <v>937</v>
      </c>
      <c r="H26" s="501" t="s">
        <v>937</v>
      </c>
      <c r="I26" s="501" t="s">
        <v>937</v>
      </c>
      <c r="J26" s="501" t="s">
        <v>937</v>
      </c>
      <c r="K26" s="501" t="s">
        <v>937</v>
      </c>
      <c r="L26" s="501" t="s">
        <v>937</v>
      </c>
    </row>
    <row r="27" spans="1:12" s="345" customFormat="1">
      <c r="A27" s="343">
        <v>16</v>
      </c>
      <c r="B27" s="146" t="s">
        <v>905</v>
      </c>
      <c r="C27" s="501" t="s">
        <v>937</v>
      </c>
      <c r="D27" s="501" t="s">
        <v>937</v>
      </c>
      <c r="E27" s="501" t="s">
        <v>937</v>
      </c>
      <c r="F27" s="501" t="s">
        <v>937</v>
      </c>
      <c r="G27" s="501" t="s">
        <v>937</v>
      </c>
      <c r="H27" s="501" t="s">
        <v>937</v>
      </c>
      <c r="I27" s="501" t="s">
        <v>937</v>
      </c>
      <c r="J27" s="501" t="s">
        <v>937</v>
      </c>
      <c r="K27" s="501" t="s">
        <v>937</v>
      </c>
      <c r="L27" s="501" t="s">
        <v>937</v>
      </c>
    </row>
    <row r="28" spans="1:12" s="345" customFormat="1">
      <c r="A28" s="343">
        <v>17</v>
      </c>
      <c r="B28" s="146" t="s">
        <v>906</v>
      </c>
      <c r="C28" s="501" t="s">
        <v>937</v>
      </c>
      <c r="D28" s="501" t="s">
        <v>937</v>
      </c>
      <c r="E28" s="501" t="s">
        <v>937</v>
      </c>
      <c r="F28" s="501" t="s">
        <v>937</v>
      </c>
      <c r="G28" s="501" t="s">
        <v>937</v>
      </c>
      <c r="H28" s="501" t="s">
        <v>937</v>
      </c>
      <c r="I28" s="501" t="s">
        <v>937</v>
      </c>
      <c r="J28" s="501" t="s">
        <v>937</v>
      </c>
      <c r="K28" s="501" t="s">
        <v>937</v>
      </c>
      <c r="L28" s="501" t="s">
        <v>937</v>
      </c>
    </row>
    <row r="29" spans="1:12" s="345" customFormat="1">
      <c r="A29" s="343">
        <v>18</v>
      </c>
      <c r="B29" s="146" t="s">
        <v>907</v>
      </c>
      <c r="C29" s="501" t="s">
        <v>937</v>
      </c>
      <c r="D29" s="501" t="s">
        <v>937</v>
      </c>
      <c r="E29" s="501" t="s">
        <v>937</v>
      </c>
      <c r="F29" s="501" t="s">
        <v>937</v>
      </c>
      <c r="G29" s="501" t="s">
        <v>937</v>
      </c>
      <c r="H29" s="501" t="s">
        <v>937</v>
      </c>
      <c r="I29" s="501" t="s">
        <v>937</v>
      </c>
      <c r="J29" s="501" t="s">
        <v>937</v>
      </c>
      <c r="K29" s="501" t="s">
        <v>937</v>
      </c>
      <c r="L29" s="501" t="s">
        <v>937</v>
      </c>
    </row>
    <row r="30" spans="1:12" s="345" customFormat="1">
      <c r="A30" s="343">
        <v>19</v>
      </c>
      <c r="B30" s="146" t="s">
        <v>908</v>
      </c>
      <c r="C30" s="501" t="s">
        <v>937</v>
      </c>
      <c r="D30" s="501" t="s">
        <v>937</v>
      </c>
      <c r="E30" s="501" t="s">
        <v>937</v>
      </c>
      <c r="F30" s="501" t="s">
        <v>937</v>
      </c>
      <c r="G30" s="501" t="s">
        <v>937</v>
      </c>
      <c r="H30" s="501" t="s">
        <v>937</v>
      </c>
      <c r="I30" s="501" t="s">
        <v>937</v>
      </c>
      <c r="J30" s="501" t="s">
        <v>937</v>
      </c>
      <c r="K30" s="501" t="s">
        <v>937</v>
      </c>
      <c r="L30" s="501" t="s">
        <v>937</v>
      </c>
    </row>
    <row r="31" spans="1:12" s="345" customFormat="1">
      <c r="A31" s="343">
        <v>20</v>
      </c>
      <c r="B31" s="146" t="s">
        <v>909</v>
      </c>
      <c r="C31" s="501" t="s">
        <v>937</v>
      </c>
      <c r="D31" s="501" t="s">
        <v>937</v>
      </c>
      <c r="E31" s="501" t="s">
        <v>937</v>
      </c>
      <c r="F31" s="501" t="s">
        <v>937</v>
      </c>
      <c r="G31" s="501" t="s">
        <v>937</v>
      </c>
      <c r="H31" s="501" t="s">
        <v>937</v>
      </c>
      <c r="I31" s="501" t="s">
        <v>937</v>
      </c>
      <c r="J31" s="501" t="s">
        <v>937</v>
      </c>
      <c r="K31" s="501" t="s">
        <v>937</v>
      </c>
      <c r="L31" s="501" t="s">
        <v>937</v>
      </c>
    </row>
    <row r="32" spans="1:12" s="345" customFormat="1">
      <c r="A32" s="343">
        <v>21</v>
      </c>
      <c r="B32" s="146" t="s">
        <v>910</v>
      </c>
      <c r="C32" s="501" t="s">
        <v>937</v>
      </c>
      <c r="D32" s="501" t="s">
        <v>937</v>
      </c>
      <c r="E32" s="501" t="s">
        <v>937</v>
      </c>
      <c r="F32" s="501" t="s">
        <v>937</v>
      </c>
      <c r="G32" s="501" t="s">
        <v>937</v>
      </c>
      <c r="H32" s="501" t="s">
        <v>937</v>
      </c>
      <c r="I32" s="501" t="s">
        <v>937</v>
      </c>
      <c r="J32" s="501" t="s">
        <v>937</v>
      </c>
      <c r="K32" s="501" t="s">
        <v>937</v>
      </c>
      <c r="L32" s="501" t="s">
        <v>937</v>
      </c>
    </row>
    <row r="33" spans="1:12" s="345" customFormat="1">
      <c r="A33" s="343">
        <v>22</v>
      </c>
      <c r="B33" s="146" t="s">
        <v>911</v>
      </c>
      <c r="C33" s="501" t="s">
        <v>937</v>
      </c>
      <c r="D33" s="501" t="s">
        <v>937</v>
      </c>
      <c r="E33" s="501" t="s">
        <v>937</v>
      </c>
      <c r="F33" s="501" t="s">
        <v>937</v>
      </c>
      <c r="G33" s="501" t="s">
        <v>937</v>
      </c>
      <c r="H33" s="501" t="s">
        <v>937</v>
      </c>
      <c r="I33" s="501" t="s">
        <v>937</v>
      </c>
      <c r="J33" s="501" t="s">
        <v>937</v>
      </c>
      <c r="K33" s="501" t="s">
        <v>937</v>
      </c>
      <c r="L33" s="501" t="s">
        <v>937</v>
      </c>
    </row>
    <row r="34" spans="1:12" s="345" customFormat="1">
      <c r="A34" s="343">
        <v>23</v>
      </c>
      <c r="B34" s="146" t="s">
        <v>912</v>
      </c>
      <c r="C34" s="501" t="s">
        <v>937</v>
      </c>
      <c r="D34" s="501" t="s">
        <v>937</v>
      </c>
      <c r="E34" s="501" t="s">
        <v>937</v>
      </c>
      <c r="F34" s="501" t="s">
        <v>937</v>
      </c>
      <c r="G34" s="501" t="s">
        <v>937</v>
      </c>
      <c r="H34" s="501" t="s">
        <v>937</v>
      </c>
      <c r="I34" s="501" t="s">
        <v>937</v>
      </c>
      <c r="J34" s="501" t="s">
        <v>937</v>
      </c>
      <c r="K34" s="501" t="s">
        <v>937</v>
      </c>
      <c r="L34" s="501" t="s">
        <v>937</v>
      </c>
    </row>
    <row r="35" spans="1:12" s="345" customFormat="1">
      <c r="A35" s="343">
        <v>24</v>
      </c>
      <c r="B35" s="146" t="s">
        <v>913</v>
      </c>
      <c r="C35" s="501" t="s">
        <v>937</v>
      </c>
      <c r="D35" s="501" t="s">
        <v>937</v>
      </c>
      <c r="E35" s="501" t="s">
        <v>937</v>
      </c>
      <c r="F35" s="501" t="s">
        <v>937</v>
      </c>
      <c r="G35" s="501" t="s">
        <v>937</v>
      </c>
      <c r="H35" s="501" t="s">
        <v>937</v>
      </c>
      <c r="I35" s="501" t="s">
        <v>937</v>
      </c>
      <c r="J35" s="501" t="s">
        <v>937</v>
      </c>
      <c r="K35" s="501" t="s">
        <v>937</v>
      </c>
      <c r="L35" s="501" t="s">
        <v>937</v>
      </c>
    </row>
    <row r="36" spans="1:12" s="345" customFormat="1">
      <c r="A36" s="343">
        <v>25</v>
      </c>
      <c r="B36" s="146" t="s">
        <v>914</v>
      </c>
      <c r="C36" s="501" t="s">
        <v>937</v>
      </c>
      <c r="D36" s="501" t="s">
        <v>937</v>
      </c>
      <c r="E36" s="501" t="s">
        <v>937</v>
      </c>
      <c r="F36" s="501" t="s">
        <v>937</v>
      </c>
      <c r="G36" s="501" t="s">
        <v>937</v>
      </c>
      <c r="H36" s="501" t="s">
        <v>937</v>
      </c>
      <c r="I36" s="501" t="s">
        <v>937</v>
      </c>
      <c r="J36" s="501" t="s">
        <v>937</v>
      </c>
      <c r="K36" s="501" t="s">
        <v>937</v>
      </c>
      <c r="L36" s="501" t="s">
        <v>937</v>
      </c>
    </row>
    <row r="37" spans="1:12" s="345" customFormat="1">
      <c r="A37" s="343">
        <v>26</v>
      </c>
      <c r="B37" s="146" t="s">
        <v>915</v>
      </c>
      <c r="C37" s="501" t="s">
        <v>937</v>
      </c>
      <c r="D37" s="501" t="s">
        <v>937</v>
      </c>
      <c r="E37" s="501" t="s">
        <v>937</v>
      </c>
      <c r="F37" s="501" t="s">
        <v>937</v>
      </c>
      <c r="G37" s="501" t="s">
        <v>937</v>
      </c>
      <c r="H37" s="501" t="s">
        <v>937</v>
      </c>
      <c r="I37" s="501" t="s">
        <v>937</v>
      </c>
      <c r="J37" s="501" t="s">
        <v>937</v>
      </c>
      <c r="K37" s="501" t="s">
        <v>937</v>
      </c>
      <c r="L37" s="501" t="s">
        <v>937</v>
      </c>
    </row>
    <row r="38" spans="1:12" s="345" customFormat="1">
      <c r="A38" s="343">
        <v>27</v>
      </c>
      <c r="B38" s="146" t="s">
        <v>916</v>
      </c>
      <c r="C38" s="501" t="s">
        <v>937</v>
      </c>
      <c r="D38" s="501" t="s">
        <v>937</v>
      </c>
      <c r="E38" s="501" t="s">
        <v>937</v>
      </c>
      <c r="F38" s="501" t="s">
        <v>937</v>
      </c>
      <c r="G38" s="501" t="s">
        <v>937</v>
      </c>
      <c r="H38" s="501" t="s">
        <v>937</v>
      </c>
      <c r="I38" s="501" t="s">
        <v>937</v>
      </c>
      <c r="J38" s="501" t="s">
        <v>937</v>
      </c>
      <c r="K38" s="501" t="s">
        <v>937</v>
      </c>
      <c r="L38" s="501" t="s">
        <v>937</v>
      </c>
    </row>
    <row r="39" spans="1:12" s="345" customFormat="1">
      <c r="A39" s="343">
        <v>28</v>
      </c>
      <c r="B39" s="146" t="s">
        <v>917</v>
      </c>
      <c r="C39" s="501" t="s">
        <v>937</v>
      </c>
      <c r="D39" s="501" t="s">
        <v>937</v>
      </c>
      <c r="E39" s="501" t="s">
        <v>937</v>
      </c>
      <c r="F39" s="501" t="s">
        <v>937</v>
      </c>
      <c r="G39" s="501" t="s">
        <v>937</v>
      </c>
      <c r="H39" s="501" t="s">
        <v>937</v>
      </c>
      <c r="I39" s="501" t="s">
        <v>937</v>
      </c>
      <c r="J39" s="501" t="s">
        <v>937</v>
      </c>
      <c r="K39" s="501" t="s">
        <v>937</v>
      </c>
      <c r="L39" s="501" t="s">
        <v>937</v>
      </c>
    </row>
    <row r="40" spans="1:12" s="345" customFormat="1">
      <c r="A40" s="335">
        <v>29</v>
      </c>
      <c r="B40" s="330" t="s">
        <v>918</v>
      </c>
      <c r="C40" s="501" t="s">
        <v>937</v>
      </c>
      <c r="D40" s="501" t="s">
        <v>937</v>
      </c>
      <c r="E40" s="501" t="s">
        <v>937</v>
      </c>
      <c r="F40" s="501" t="s">
        <v>937</v>
      </c>
      <c r="G40" s="501" t="s">
        <v>937</v>
      </c>
      <c r="H40" s="501" t="s">
        <v>937</v>
      </c>
      <c r="I40" s="501" t="s">
        <v>937</v>
      </c>
      <c r="J40" s="501" t="s">
        <v>937</v>
      </c>
      <c r="K40" s="501" t="s">
        <v>937</v>
      </c>
      <c r="L40" s="501" t="s">
        <v>937</v>
      </c>
    </row>
    <row r="41" spans="1:12" s="345" customFormat="1">
      <c r="A41" s="335">
        <v>30</v>
      </c>
      <c r="B41" s="330" t="s">
        <v>919</v>
      </c>
      <c r="C41" s="501" t="s">
        <v>937</v>
      </c>
      <c r="D41" s="501" t="s">
        <v>937</v>
      </c>
      <c r="E41" s="501" t="s">
        <v>937</v>
      </c>
      <c r="F41" s="501" t="s">
        <v>937</v>
      </c>
      <c r="G41" s="501" t="s">
        <v>937</v>
      </c>
      <c r="H41" s="501" t="s">
        <v>937</v>
      </c>
      <c r="I41" s="501" t="s">
        <v>937</v>
      </c>
      <c r="J41" s="501" t="s">
        <v>937</v>
      </c>
      <c r="K41" s="501" t="s">
        <v>937</v>
      </c>
      <c r="L41" s="501" t="s">
        <v>937</v>
      </c>
    </row>
    <row r="42" spans="1:12" s="345" customFormat="1">
      <c r="A42" s="335">
        <v>31</v>
      </c>
      <c r="B42" s="330" t="s">
        <v>920</v>
      </c>
      <c r="C42" s="501" t="s">
        <v>937</v>
      </c>
      <c r="D42" s="501" t="s">
        <v>937</v>
      </c>
      <c r="E42" s="501" t="s">
        <v>937</v>
      </c>
      <c r="F42" s="501" t="s">
        <v>937</v>
      </c>
      <c r="G42" s="501" t="s">
        <v>937</v>
      </c>
      <c r="H42" s="501" t="s">
        <v>937</v>
      </c>
      <c r="I42" s="501" t="s">
        <v>937</v>
      </c>
      <c r="J42" s="501" t="s">
        <v>937</v>
      </c>
      <c r="K42" s="501" t="s">
        <v>937</v>
      </c>
      <c r="L42" s="501" t="s">
        <v>937</v>
      </c>
    </row>
    <row r="43" spans="1:12" s="345" customFormat="1">
      <c r="A43" s="335">
        <v>32</v>
      </c>
      <c r="B43" s="330" t="s">
        <v>921</v>
      </c>
      <c r="C43" s="501" t="s">
        <v>937</v>
      </c>
      <c r="D43" s="501" t="s">
        <v>937</v>
      </c>
      <c r="E43" s="501" t="s">
        <v>937</v>
      </c>
      <c r="F43" s="501" t="s">
        <v>937</v>
      </c>
      <c r="G43" s="501" t="s">
        <v>937</v>
      </c>
      <c r="H43" s="501" t="s">
        <v>937</v>
      </c>
      <c r="I43" s="501" t="s">
        <v>937</v>
      </c>
      <c r="J43" s="501" t="s">
        <v>937</v>
      </c>
      <c r="K43" s="501" t="s">
        <v>937</v>
      </c>
      <c r="L43" s="501" t="s">
        <v>937</v>
      </c>
    </row>
    <row r="44" spans="1:12">
      <c r="A44" s="335">
        <v>33</v>
      </c>
      <c r="B44" s="330" t="s">
        <v>922</v>
      </c>
      <c r="C44" s="501" t="s">
        <v>937</v>
      </c>
      <c r="D44" s="501" t="s">
        <v>937</v>
      </c>
      <c r="E44" s="501" t="s">
        <v>937</v>
      </c>
      <c r="F44" s="501" t="s">
        <v>937</v>
      </c>
      <c r="G44" s="501" t="s">
        <v>937</v>
      </c>
      <c r="H44" s="501" t="s">
        <v>937</v>
      </c>
      <c r="I44" s="501" t="s">
        <v>937</v>
      </c>
      <c r="J44" s="501" t="s">
        <v>937</v>
      </c>
      <c r="K44" s="501" t="s">
        <v>937</v>
      </c>
      <c r="L44" s="501" t="s">
        <v>937</v>
      </c>
    </row>
    <row r="45" spans="1:12">
      <c r="A45" s="335">
        <v>34</v>
      </c>
      <c r="B45" s="330" t="s">
        <v>923</v>
      </c>
      <c r="C45" s="501" t="s">
        <v>937</v>
      </c>
      <c r="D45" s="501" t="s">
        <v>937</v>
      </c>
      <c r="E45" s="501" t="s">
        <v>937</v>
      </c>
      <c r="F45" s="501" t="s">
        <v>937</v>
      </c>
      <c r="G45" s="501" t="s">
        <v>937</v>
      </c>
      <c r="H45" s="501" t="s">
        <v>937</v>
      </c>
      <c r="I45" s="501" t="s">
        <v>937</v>
      </c>
      <c r="J45" s="501" t="s">
        <v>937</v>
      </c>
      <c r="K45" s="501" t="s">
        <v>937</v>
      </c>
      <c r="L45" s="501" t="s">
        <v>937</v>
      </c>
    </row>
    <row r="46" spans="1:12">
      <c r="A46" s="335">
        <v>35</v>
      </c>
      <c r="B46" s="330" t="s">
        <v>924</v>
      </c>
      <c r="C46" s="501" t="s">
        <v>937</v>
      </c>
      <c r="D46" s="501" t="s">
        <v>937</v>
      </c>
      <c r="E46" s="501" t="s">
        <v>937</v>
      </c>
      <c r="F46" s="501" t="s">
        <v>937</v>
      </c>
      <c r="G46" s="501" t="s">
        <v>937</v>
      </c>
      <c r="H46" s="501" t="s">
        <v>937</v>
      </c>
      <c r="I46" s="501" t="s">
        <v>937</v>
      </c>
      <c r="J46" s="501" t="s">
        <v>937</v>
      </c>
      <c r="K46" s="501" t="s">
        <v>937</v>
      </c>
      <c r="L46" s="501" t="s">
        <v>937</v>
      </c>
    </row>
    <row r="47" spans="1:12">
      <c r="A47" s="335">
        <v>36</v>
      </c>
      <c r="B47" s="330" t="s">
        <v>925</v>
      </c>
      <c r="C47" s="501" t="s">
        <v>937</v>
      </c>
      <c r="D47" s="501" t="s">
        <v>937</v>
      </c>
      <c r="E47" s="501" t="s">
        <v>937</v>
      </c>
      <c r="F47" s="501" t="s">
        <v>937</v>
      </c>
      <c r="G47" s="501" t="s">
        <v>937</v>
      </c>
      <c r="H47" s="501" t="s">
        <v>937</v>
      </c>
      <c r="I47" s="501" t="s">
        <v>937</v>
      </c>
      <c r="J47" s="501" t="s">
        <v>937</v>
      </c>
      <c r="K47" s="501" t="s">
        <v>937</v>
      </c>
      <c r="L47" s="501" t="s">
        <v>937</v>
      </c>
    </row>
    <row r="48" spans="1:12">
      <c r="A48" s="335">
        <v>37</v>
      </c>
      <c r="B48" s="330" t="s">
        <v>926</v>
      </c>
      <c r="C48" s="501" t="s">
        <v>937</v>
      </c>
      <c r="D48" s="501" t="s">
        <v>937</v>
      </c>
      <c r="E48" s="501" t="s">
        <v>937</v>
      </c>
      <c r="F48" s="501" t="s">
        <v>937</v>
      </c>
      <c r="G48" s="501" t="s">
        <v>937</v>
      </c>
      <c r="H48" s="501" t="s">
        <v>937</v>
      </c>
      <c r="I48" s="501" t="s">
        <v>937</v>
      </c>
      <c r="J48" s="501" t="s">
        <v>937</v>
      </c>
      <c r="K48" s="501" t="s">
        <v>937</v>
      </c>
      <c r="L48" s="501" t="s">
        <v>937</v>
      </c>
    </row>
    <row r="49" spans="1:12">
      <c r="A49" s="335">
        <v>38</v>
      </c>
      <c r="B49" s="330" t="s">
        <v>927</v>
      </c>
      <c r="C49" s="501" t="s">
        <v>937</v>
      </c>
      <c r="D49" s="501" t="s">
        <v>937</v>
      </c>
      <c r="E49" s="501" t="s">
        <v>937</v>
      </c>
      <c r="F49" s="501" t="s">
        <v>937</v>
      </c>
      <c r="G49" s="501" t="s">
        <v>937</v>
      </c>
      <c r="H49" s="501" t="s">
        <v>937</v>
      </c>
      <c r="I49" s="501" t="s">
        <v>937</v>
      </c>
      <c r="J49" s="501" t="s">
        <v>937</v>
      </c>
      <c r="K49" s="501" t="s">
        <v>937</v>
      </c>
      <c r="L49" s="501" t="s">
        <v>937</v>
      </c>
    </row>
    <row r="50" spans="1:12">
      <c r="A50" s="761" t="s">
        <v>14</v>
      </c>
      <c r="B50" s="762"/>
      <c r="C50" s="501" t="s">
        <v>937</v>
      </c>
      <c r="D50" s="501" t="s">
        <v>937</v>
      </c>
      <c r="E50" s="501" t="s">
        <v>937</v>
      </c>
      <c r="F50" s="501" t="s">
        <v>937</v>
      </c>
      <c r="G50" s="501" t="s">
        <v>937</v>
      </c>
      <c r="H50" s="501" t="s">
        <v>937</v>
      </c>
      <c r="I50" s="501" t="s">
        <v>937</v>
      </c>
      <c r="J50" s="501" t="s">
        <v>937</v>
      </c>
      <c r="K50" s="501" t="s">
        <v>937</v>
      </c>
      <c r="L50" s="501" t="s">
        <v>937</v>
      </c>
    </row>
    <row r="51" spans="1:12">
      <c r="A51" s="90"/>
      <c r="B51" s="111"/>
      <c r="C51" s="111"/>
      <c r="D51" s="285"/>
      <c r="E51" s="285"/>
      <c r="F51" s="285"/>
      <c r="G51" s="285"/>
      <c r="H51" s="285"/>
      <c r="I51" s="285"/>
      <c r="J51" s="285"/>
    </row>
    <row r="52" spans="1:12">
      <c r="A52" s="1082"/>
      <c r="B52" s="1082"/>
      <c r="C52" s="1082"/>
      <c r="D52" s="1082"/>
      <c r="E52" s="1082"/>
      <c r="F52" s="1082"/>
      <c r="G52" s="1082"/>
      <c r="H52" s="1082"/>
      <c r="I52" s="1082"/>
      <c r="J52" s="1082"/>
    </row>
    <row r="54" spans="1:12">
      <c r="J54" s="719" t="s">
        <v>885</v>
      </c>
      <c r="K54" s="719"/>
      <c r="L54" s="719"/>
    </row>
    <row r="55" spans="1:12">
      <c r="J55" s="719"/>
      <c r="K55" s="719"/>
      <c r="L55" s="719"/>
    </row>
    <row r="56" spans="1:12">
      <c r="J56" s="719"/>
      <c r="K56" s="719"/>
      <c r="L56" s="719"/>
    </row>
    <row r="57" spans="1:12">
      <c r="J57" s="719"/>
      <c r="K57" s="719"/>
      <c r="L57" s="719"/>
    </row>
    <row r="58" spans="1:12">
      <c r="J58" s="719"/>
      <c r="K58" s="719"/>
      <c r="L58" s="719"/>
    </row>
  </sheetData>
  <mergeCells count="16">
    <mergeCell ref="E1:I1"/>
    <mergeCell ref="A2:J2"/>
    <mergeCell ref="A3:J3"/>
    <mergeCell ref="A8:B8"/>
    <mergeCell ref="A5:L5"/>
    <mergeCell ref="H8:L8"/>
    <mergeCell ref="I9:J9"/>
    <mergeCell ref="K9:L9"/>
    <mergeCell ref="A50:B50"/>
    <mergeCell ref="J54:L58"/>
    <mergeCell ref="A52:J52"/>
    <mergeCell ref="A9:A10"/>
    <mergeCell ref="B9:B10"/>
    <mergeCell ref="C9:D9"/>
    <mergeCell ref="E9:F9"/>
    <mergeCell ref="G9:H9"/>
  </mergeCells>
  <printOptions horizontalCentered="1"/>
  <pageMargins left="0.70866141732283472" right="0.70866141732283472" top="0.23622047244094491" bottom="0" header="0.31496062992125984" footer="0.31496062992125984"/>
  <pageSetup paperSize="9" scale="91"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L57"/>
  <sheetViews>
    <sheetView topLeftCell="A19" zoomScale="90" zoomScaleNormal="90" zoomScaleSheetLayoutView="100" workbookViewId="0">
      <selection activeCell="K18" sqref="K18"/>
    </sheetView>
  </sheetViews>
  <sheetFormatPr defaultRowHeight="12.75"/>
  <cols>
    <col min="1" max="1" width="6" customWidth="1"/>
    <col min="2" max="2" width="19.7109375" customWidth="1"/>
    <col min="3" max="3" width="11.42578125" customWidth="1"/>
    <col min="4" max="4" width="14.7109375" customWidth="1"/>
    <col min="5" max="5" width="15.42578125" customWidth="1"/>
    <col min="6" max="6" width="13.28515625" customWidth="1"/>
    <col min="7" max="7" width="16.5703125" customWidth="1"/>
    <col min="8" max="8" width="17" customWidth="1"/>
  </cols>
  <sheetData>
    <row r="1" spans="1:8" ht="18">
      <c r="A1" s="772" t="s">
        <v>0</v>
      </c>
      <c r="B1" s="772"/>
      <c r="C1" s="772"/>
      <c r="D1" s="772"/>
      <c r="E1" s="772"/>
      <c r="F1" s="772"/>
      <c r="G1" s="772"/>
      <c r="H1" s="187" t="s">
        <v>243</v>
      </c>
    </row>
    <row r="2" spans="1:8" ht="21">
      <c r="A2" s="773" t="s">
        <v>734</v>
      </c>
      <c r="B2" s="773"/>
      <c r="C2" s="773"/>
      <c r="D2" s="773"/>
      <c r="E2" s="773"/>
      <c r="F2" s="773"/>
      <c r="G2" s="773"/>
      <c r="H2" s="773"/>
    </row>
    <row r="3" spans="1:8" ht="15">
      <c r="A3" s="189"/>
      <c r="B3" s="189"/>
    </row>
    <row r="4" spans="1:8" ht="18" customHeight="1">
      <c r="A4" s="774" t="s">
        <v>786</v>
      </c>
      <c r="B4" s="774"/>
      <c r="C4" s="774"/>
      <c r="D4" s="774"/>
      <c r="E4" s="774"/>
      <c r="F4" s="774"/>
      <c r="G4" s="774"/>
      <c r="H4" s="774"/>
    </row>
    <row r="5" spans="1:8" ht="15">
      <c r="A5" s="190" t="s">
        <v>889</v>
      </c>
      <c r="B5" s="190"/>
    </row>
    <row r="6" spans="1:8" ht="15">
      <c r="A6" s="190"/>
      <c r="B6" s="190"/>
      <c r="G6" s="775" t="s">
        <v>1132</v>
      </c>
      <c r="H6" s="775"/>
    </row>
    <row r="7" spans="1:8" ht="73.5" customHeight="1">
      <c r="A7" s="289" t="s">
        <v>2</v>
      </c>
      <c r="B7" s="371" t="s">
        <v>3</v>
      </c>
      <c r="C7" s="192" t="s">
        <v>244</v>
      </c>
      <c r="D7" s="192" t="s">
        <v>245</v>
      </c>
      <c r="E7" s="192" t="s">
        <v>246</v>
      </c>
      <c r="F7" s="192" t="s">
        <v>247</v>
      </c>
      <c r="G7" s="192" t="s">
        <v>248</v>
      </c>
      <c r="H7" s="192" t="s">
        <v>249</v>
      </c>
    </row>
    <row r="8" spans="1:8" s="187" customFormat="1" ht="15">
      <c r="A8" s="193" t="s">
        <v>250</v>
      </c>
      <c r="B8" s="193" t="s">
        <v>251</v>
      </c>
      <c r="C8" s="193" t="s">
        <v>252</v>
      </c>
      <c r="D8" s="193" t="s">
        <v>253</v>
      </c>
      <c r="E8" s="193" t="s">
        <v>254</v>
      </c>
      <c r="F8" s="193" t="s">
        <v>255</v>
      </c>
      <c r="G8" s="193" t="s">
        <v>256</v>
      </c>
      <c r="H8" s="193" t="s">
        <v>257</v>
      </c>
    </row>
    <row r="9" spans="1:8">
      <c r="A9" s="8">
        <v>1</v>
      </c>
      <c r="B9" s="9" t="s">
        <v>890</v>
      </c>
      <c r="C9" s="194">
        <v>1985</v>
      </c>
      <c r="D9" s="194">
        <v>20</v>
      </c>
      <c r="E9" s="194">
        <v>1147</v>
      </c>
      <c r="F9" s="194">
        <f>SUM(C9:E9)</f>
        <v>3152</v>
      </c>
      <c r="G9" s="194">
        <f>F9</f>
        <v>3152</v>
      </c>
      <c r="H9" s="9"/>
    </row>
    <row r="10" spans="1:8">
      <c r="A10" s="8">
        <v>2</v>
      </c>
      <c r="B10" s="9" t="s">
        <v>891</v>
      </c>
      <c r="C10" s="194">
        <v>1170</v>
      </c>
      <c r="D10" s="194">
        <v>9</v>
      </c>
      <c r="E10" s="194">
        <v>1018</v>
      </c>
      <c r="F10" s="194">
        <f t="shared" ref="F10:F47" si="0">SUM(C10:E10)</f>
        <v>2197</v>
      </c>
      <c r="G10" s="194">
        <f t="shared" ref="G10:G47" si="1">F10</f>
        <v>2197</v>
      </c>
      <c r="H10" s="9"/>
    </row>
    <row r="11" spans="1:8">
      <c r="A11" s="8">
        <v>3</v>
      </c>
      <c r="B11" s="9" t="s">
        <v>892</v>
      </c>
      <c r="C11" s="194">
        <v>1070</v>
      </c>
      <c r="D11" s="194">
        <v>1</v>
      </c>
      <c r="E11" s="194">
        <v>827</v>
      </c>
      <c r="F11" s="194">
        <f t="shared" si="0"/>
        <v>1898</v>
      </c>
      <c r="G11" s="194">
        <f t="shared" si="1"/>
        <v>1898</v>
      </c>
      <c r="H11" s="9"/>
    </row>
    <row r="12" spans="1:8">
      <c r="A12" s="8">
        <v>4</v>
      </c>
      <c r="B12" s="9" t="s">
        <v>893</v>
      </c>
      <c r="C12" s="194">
        <v>651</v>
      </c>
      <c r="D12" s="194">
        <v>23</v>
      </c>
      <c r="E12" s="194">
        <v>469</v>
      </c>
      <c r="F12" s="194">
        <f t="shared" si="0"/>
        <v>1143</v>
      </c>
      <c r="G12" s="194">
        <f t="shared" si="1"/>
        <v>1143</v>
      </c>
      <c r="H12" s="9"/>
    </row>
    <row r="13" spans="1:8">
      <c r="A13" s="8">
        <v>5</v>
      </c>
      <c r="B13" s="9" t="s">
        <v>894</v>
      </c>
      <c r="C13" s="194">
        <v>1249</v>
      </c>
      <c r="D13" s="194">
        <v>13</v>
      </c>
      <c r="E13" s="194">
        <v>813</v>
      </c>
      <c r="F13" s="194">
        <f t="shared" si="0"/>
        <v>2075</v>
      </c>
      <c r="G13" s="194">
        <f t="shared" si="1"/>
        <v>2075</v>
      </c>
      <c r="H13" s="9"/>
    </row>
    <row r="14" spans="1:8">
      <c r="A14" s="8">
        <v>6</v>
      </c>
      <c r="B14" s="9" t="s">
        <v>895</v>
      </c>
      <c r="C14" s="194">
        <v>603</v>
      </c>
      <c r="D14" s="194">
        <v>8</v>
      </c>
      <c r="E14" s="194">
        <v>592</v>
      </c>
      <c r="F14" s="194">
        <f t="shared" si="0"/>
        <v>1203</v>
      </c>
      <c r="G14" s="194">
        <f t="shared" si="1"/>
        <v>1203</v>
      </c>
      <c r="H14" s="9"/>
    </row>
    <row r="15" spans="1:8">
      <c r="A15" s="8">
        <v>7</v>
      </c>
      <c r="B15" s="9" t="s">
        <v>896</v>
      </c>
      <c r="C15" s="194">
        <v>1697</v>
      </c>
      <c r="D15" s="194">
        <v>13</v>
      </c>
      <c r="E15" s="194">
        <v>1416</v>
      </c>
      <c r="F15" s="194">
        <f t="shared" si="0"/>
        <v>3126</v>
      </c>
      <c r="G15" s="194">
        <f t="shared" si="1"/>
        <v>3126</v>
      </c>
      <c r="H15" s="9"/>
    </row>
    <row r="16" spans="1:8">
      <c r="A16" s="8">
        <v>8</v>
      </c>
      <c r="B16" s="9" t="s">
        <v>897</v>
      </c>
      <c r="C16" s="194">
        <v>547</v>
      </c>
      <c r="D16" s="194">
        <v>7</v>
      </c>
      <c r="E16" s="194">
        <v>346</v>
      </c>
      <c r="F16" s="194">
        <f t="shared" si="0"/>
        <v>900</v>
      </c>
      <c r="G16" s="194">
        <f t="shared" si="1"/>
        <v>900</v>
      </c>
      <c r="H16" s="9"/>
    </row>
    <row r="17" spans="1:8">
      <c r="A17" s="8">
        <v>9</v>
      </c>
      <c r="B17" s="9" t="s">
        <v>898</v>
      </c>
      <c r="C17" s="194">
        <v>322</v>
      </c>
      <c r="D17" s="194">
        <v>4</v>
      </c>
      <c r="E17" s="194">
        <v>203</v>
      </c>
      <c r="F17" s="194">
        <f t="shared" si="0"/>
        <v>529</v>
      </c>
      <c r="G17" s="194">
        <f t="shared" si="1"/>
        <v>529</v>
      </c>
      <c r="H17" s="9"/>
    </row>
    <row r="18" spans="1:8">
      <c r="A18" s="8">
        <v>10</v>
      </c>
      <c r="B18" s="9" t="s">
        <v>899</v>
      </c>
      <c r="C18" s="194">
        <v>978</v>
      </c>
      <c r="D18" s="194">
        <v>3</v>
      </c>
      <c r="E18" s="194">
        <v>706</v>
      </c>
      <c r="F18" s="194">
        <f t="shared" si="0"/>
        <v>1687</v>
      </c>
      <c r="G18" s="194">
        <f t="shared" si="1"/>
        <v>1687</v>
      </c>
      <c r="H18" s="9"/>
    </row>
    <row r="19" spans="1:8">
      <c r="A19" s="8">
        <v>11</v>
      </c>
      <c r="B19" s="9" t="s">
        <v>900</v>
      </c>
      <c r="C19" s="194">
        <v>827</v>
      </c>
      <c r="D19" s="194">
        <v>14</v>
      </c>
      <c r="E19" s="194">
        <v>1054</v>
      </c>
      <c r="F19" s="194">
        <f t="shared" si="0"/>
        <v>1895</v>
      </c>
      <c r="G19" s="194">
        <f t="shared" si="1"/>
        <v>1895</v>
      </c>
      <c r="H19" s="9"/>
    </row>
    <row r="20" spans="1:8">
      <c r="A20" s="8">
        <v>12</v>
      </c>
      <c r="B20" s="9" t="s">
        <v>901</v>
      </c>
      <c r="C20" s="194">
        <v>1392</v>
      </c>
      <c r="D20" s="194">
        <v>26</v>
      </c>
      <c r="E20" s="194">
        <v>1039</v>
      </c>
      <c r="F20" s="194">
        <f t="shared" si="0"/>
        <v>2457</v>
      </c>
      <c r="G20" s="194">
        <f t="shared" si="1"/>
        <v>2457</v>
      </c>
      <c r="H20" s="9"/>
    </row>
    <row r="21" spans="1:8">
      <c r="A21" s="8">
        <v>13</v>
      </c>
      <c r="B21" s="9" t="s">
        <v>902</v>
      </c>
      <c r="C21" s="194">
        <v>1222</v>
      </c>
      <c r="D21" s="194">
        <v>20</v>
      </c>
      <c r="E21" s="194">
        <v>872</v>
      </c>
      <c r="F21" s="194">
        <f t="shared" si="0"/>
        <v>2114</v>
      </c>
      <c r="G21" s="194">
        <f t="shared" si="1"/>
        <v>2114</v>
      </c>
      <c r="H21" s="9"/>
    </row>
    <row r="22" spans="1:8">
      <c r="A22" s="8">
        <v>14</v>
      </c>
      <c r="B22" s="9" t="s">
        <v>903</v>
      </c>
      <c r="C22" s="194">
        <v>1082</v>
      </c>
      <c r="D22" s="194">
        <v>6</v>
      </c>
      <c r="E22" s="194">
        <v>693</v>
      </c>
      <c r="F22" s="194">
        <f t="shared" si="0"/>
        <v>1781</v>
      </c>
      <c r="G22" s="194">
        <f t="shared" si="1"/>
        <v>1781</v>
      </c>
      <c r="H22" s="9"/>
    </row>
    <row r="23" spans="1:8">
      <c r="A23" s="8">
        <v>15</v>
      </c>
      <c r="B23" s="9" t="s">
        <v>904</v>
      </c>
      <c r="C23" s="194">
        <v>1640</v>
      </c>
      <c r="D23" s="194">
        <v>5</v>
      </c>
      <c r="E23" s="194">
        <v>1400</v>
      </c>
      <c r="F23" s="194">
        <f t="shared" si="0"/>
        <v>3045</v>
      </c>
      <c r="G23" s="194">
        <f t="shared" si="1"/>
        <v>3045</v>
      </c>
      <c r="H23" s="9"/>
    </row>
    <row r="24" spans="1:8">
      <c r="A24" s="8">
        <v>16</v>
      </c>
      <c r="B24" s="9" t="s">
        <v>905</v>
      </c>
      <c r="C24" s="194">
        <v>1077</v>
      </c>
      <c r="D24" s="194">
        <v>8</v>
      </c>
      <c r="E24" s="194">
        <v>931</v>
      </c>
      <c r="F24" s="194">
        <f t="shared" si="0"/>
        <v>2016</v>
      </c>
      <c r="G24" s="194">
        <f t="shared" si="1"/>
        <v>2016</v>
      </c>
      <c r="H24" s="9"/>
    </row>
    <row r="25" spans="1:8">
      <c r="A25" s="8">
        <v>17</v>
      </c>
      <c r="B25" s="9" t="s">
        <v>906</v>
      </c>
      <c r="C25" s="194">
        <v>191</v>
      </c>
      <c r="D25" s="194">
        <v>1</v>
      </c>
      <c r="E25" s="194">
        <v>223</v>
      </c>
      <c r="F25" s="194">
        <f t="shared" si="0"/>
        <v>415</v>
      </c>
      <c r="G25" s="194">
        <f t="shared" si="1"/>
        <v>415</v>
      </c>
      <c r="H25" s="9"/>
    </row>
    <row r="26" spans="1:8">
      <c r="A26" s="8">
        <v>18</v>
      </c>
      <c r="B26" s="9" t="s">
        <v>907</v>
      </c>
      <c r="C26" s="194">
        <v>1075</v>
      </c>
      <c r="D26" s="194">
        <v>2</v>
      </c>
      <c r="E26" s="194">
        <v>994</v>
      </c>
      <c r="F26" s="194">
        <f t="shared" si="0"/>
        <v>2071</v>
      </c>
      <c r="G26" s="194">
        <f t="shared" si="1"/>
        <v>2071</v>
      </c>
      <c r="H26" s="9"/>
    </row>
    <row r="27" spans="1:8">
      <c r="A27" s="8">
        <v>19</v>
      </c>
      <c r="B27" s="9" t="s">
        <v>908</v>
      </c>
      <c r="C27" s="194">
        <v>1873</v>
      </c>
      <c r="D27" s="194">
        <v>10</v>
      </c>
      <c r="E27" s="194">
        <v>1366</v>
      </c>
      <c r="F27" s="194">
        <f t="shared" si="0"/>
        <v>3249</v>
      </c>
      <c r="G27" s="194">
        <f t="shared" si="1"/>
        <v>3249</v>
      </c>
      <c r="H27" s="9"/>
    </row>
    <row r="28" spans="1:8">
      <c r="A28" s="8">
        <v>20</v>
      </c>
      <c r="B28" s="9" t="s">
        <v>909</v>
      </c>
      <c r="C28" s="194">
        <v>1632</v>
      </c>
      <c r="D28" s="194">
        <v>14</v>
      </c>
      <c r="E28" s="194">
        <v>974</v>
      </c>
      <c r="F28" s="194">
        <f t="shared" si="0"/>
        <v>2620</v>
      </c>
      <c r="G28" s="194">
        <f t="shared" si="1"/>
        <v>2620</v>
      </c>
      <c r="H28" s="9"/>
    </row>
    <row r="29" spans="1:8">
      <c r="A29" s="8">
        <v>21</v>
      </c>
      <c r="B29" s="9" t="s">
        <v>910</v>
      </c>
      <c r="C29" s="194">
        <v>1422</v>
      </c>
      <c r="D29" s="194">
        <v>11</v>
      </c>
      <c r="E29" s="194">
        <v>1003</v>
      </c>
      <c r="F29" s="194">
        <f t="shared" si="0"/>
        <v>2436</v>
      </c>
      <c r="G29" s="194">
        <f t="shared" si="1"/>
        <v>2436</v>
      </c>
      <c r="H29" s="9"/>
    </row>
    <row r="30" spans="1:8">
      <c r="A30" s="8">
        <v>22</v>
      </c>
      <c r="B30" s="9" t="s">
        <v>911</v>
      </c>
      <c r="C30" s="194">
        <v>1884</v>
      </c>
      <c r="D30" s="194">
        <v>5</v>
      </c>
      <c r="E30" s="194">
        <v>1123</v>
      </c>
      <c r="F30" s="194">
        <f t="shared" si="0"/>
        <v>3012</v>
      </c>
      <c r="G30" s="194">
        <f t="shared" si="1"/>
        <v>3012</v>
      </c>
      <c r="H30" s="9"/>
    </row>
    <row r="31" spans="1:8">
      <c r="A31" s="8">
        <v>23</v>
      </c>
      <c r="B31" s="9" t="s">
        <v>912</v>
      </c>
      <c r="C31" s="194">
        <v>1539</v>
      </c>
      <c r="D31" s="194">
        <v>19</v>
      </c>
      <c r="E31" s="194">
        <v>987</v>
      </c>
      <c r="F31" s="194">
        <f t="shared" si="0"/>
        <v>2545</v>
      </c>
      <c r="G31" s="194">
        <f t="shared" si="1"/>
        <v>2545</v>
      </c>
      <c r="H31" s="9"/>
    </row>
    <row r="32" spans="1:8">
      <c r="A32" s="8">
        <v>24</v>
      </c>
      <c r="B32" s="9" t="s">
        <v>913</v>
      </c>
      <c r="C32" s="194">
        <v>1292</v>
      </c>
      <c r="D32" s="194">
        <v>0</v>
      </c>
      <c r="E32" s="194">
        <v>975</v>
      </c>
      <c r="F32" s="194">
        <f t="shared" si="0"/>
        <v>2267</v>
      </c>
      <c r="G32" s="194">
        <f t="shared" si="1"/>
        <v>2267</v>
      </c>
      <c r="H32" s="9"/>
    </row>
    <row r="33" spans="1:12">
      <c r="A33" s="8">
        <v>25</v>
      </c>
      <c r="B33" s="9" t="s">
        <v>914</v>
      </c>
      <c r="C33" s="194">
        <v>686</v>
      </c>
      <c r="D33" s="194">
        <v>0</v>
      </c>
      <c r="E33" s="194">
        <v>833</v>
      </c>
      <c r="F33" s="194">
        <f t="shared" si="0"/>
        <v>1519</v>
      </c>
      <c r="G33" s="194">
        <f t="shared" si="1"/>
        <v>1519</v>
      </c>
      <c r="H33" s="9"/>
    </row>
    <row r="34" spans="1:12">
      <c r="A34" s="8">
        <v>26</v>
      </c>
      <c r="B34" s="9" t="s">
        <v>915</v>
      </c>
      <c r="C34" s="194">
        <v>1207</v>
      </c>
      <c r="D34" s="194">
        <v>0</v>
      </c>
      <c r="E34" s="194">
        <v>733</v>
      </c>
      <c r="F34" s="194">
        <f t="shared" si="0"/>
        <v>1940</v>
      </c>
      <c r="G34" s="194">
        <f t="shared" si="1"/>
        <v>1940</v>
      </c>
      <c r="H34" s="9"/>
    </row>
    <row r="35" spans="1:12" s="327" customFormat="1">
      <c r="A35" s="8">
        <v>27</v>
      </c>
      <c r="B35" s="19" t="s">
        <v>916</v>
      </c>
      <c r="C35" s="253">
        <v>1111</v>
      </c>
      <c r="D35" s="253">
        <v>0</v>
      </c>
      <c r="E35" s="253">
        <v>900</v>
      </c>
      <c r="F35" s="194">
        <f t="shared" si="0"/>
        <v>2011</v>
      </c>
      <c r="G35" s="194">
        <f t="shared" si="1"/>
        <v>2011</v>
      </c>
      <c r="H35" s="19"/>
      <c r="J35"/>
      <c r="L35"/>
    </row>
    <row r="36" spans="1:12" s="327" customFormat="1">
      <c r="A36" s="8">
        <v>28</v>
      </c>
      <c r="B36" s="19" t="s">
        <v>917</v>
      </c>
      <c r="C36" s="253">
        <v>801</v>
      </c>
      <c r="D36" s="253">
        <v>9</v>
      </c>
      <c r="E36" s="253">
        <v>1004</v>
      </c>
      <c r="F36" s="194">
        <f t="shared" si="0"/>
        <v>1814</v>
      </c>
      <c r="G36" s="194">
        <f t="shared" si="1"/>
        <v>1814</v>
      </c>
      <c r="H36" s="19"/>
      <c r="J36"/>
      <c r="L36"/>
    </row>
    <row r="37" spans="1:12" s="327" customFormat="1">
      <c r="A37" s="8">
        <v>29</v>
      </c>
      <c r="B37" s="19" t="s">
        <v>918</v>
      </c>
      <c r="C37" s="253">
        <v>1143</v>
      </c>
      <c r="D37" s="253">
        <v>0</v>
      </c>
      <c r="E37" s="253">
        <v>883</v>
      </c>
      <c r="F37" s="194">
        <f t="shared" si="0"/>
        <v>2026</v>
      </c>
      <c r="G37" s="194">
        <f t="shared" si="1"/>
        <v>2026</v>
      </c>
      <c r="H37" s="19"/>
      <c r="J37"/>
      <c r="L37"/>
    </row>
    <row r="38" spans="1:12" s="327" customFormat="1">
      <c r="A38" s="8">
        <v>30</v>
      </c>
      <c r="B38" s="19" t="s">
        <v>919</v>
      </c>
      <c r="C38" s="253">
        <v>524</v>
      </c>
      <c r="D38" s="253">
        <v>4</v>
      </c>
      <c r="E38" s="253">
        <v>482</v>
      </c>
      <c r="F38" s="194">
        <f t="shared" si="0"/>
        <v>1010</v>
      </c>
      <c r="G38" s="194">
        <f t="shared" si="1"/>
        <v>1010</v>
      </c>
      <c r="H38" s="19"/>
      <c r="J38"/>
      <c r="L38"/>
    </row>
    <row r="39" spans="1:12" s="327" customFormat="1">
      <c r="A39" s="8">
        <v>31</v>
      </c>
      <c r="B39" s="19" t="s">
        <v>920</v>
      </c>
      <c r="C39" s="253">
        <v>247</v>
      </c>
      <c r="D39" s="253">
        <v>2</v>
      </c>
      <c r="E39" s="253">
        <v>232</v>
      </c>
      <c r="F39" s="194">
        <f t="shared" si="0"/>
        <v>481</v>
      </c>
      <c r="G39" s="194">
        <f t="shared" si="1"/>
        <v>481</v>
      </c>
      <c r="H39" s="19"/>
      <c r="J39"/>
      <c r="L39"/>
    </row>
    <row r="40" spans="1:12" s="327" customFormat="1">
      <c r="A40" s="8">
        <v>32</v>
      </c>
      <c r="B40" s="19" t="s">
        <v>921</v>
      </c>
      <c r="C40" s="253">
        <v>454</v>
      </c>
      <c r="D40" s="253">
        <v>1</v>
      </c>
      <c r="E40" s="253">
        <v>289</v>
      </c>
      <c r="F40" s="194">
        <f t="shared" si="0"/>
        <v>744</v>
      </c>
      <c r="G40" s="194">
        <f t="shared" si="1"/>
        <v>744</v>
      </c>
      <c r="H40" s="19"/>
      <c r="J40"/>
      <c r="L40"/>
    </row>
    <row r="41" spans="1:12" s="327" customFormat="1">
      <c r="A41" s="8">
        <v>33</v>
      </c>
      <c r="B41" s="19" t="s">
        <v>922</v>
      </c>
      <c r="C41" s="253">
        <v>824</v>
      </c>
      <c r="D41" s="253">
        <v>0</v>
      </c>
      <c r="E41" s="253">
        <v>876</v>
      </c>
      <c r="F41" s="194">
        <f t="shared" si="0"/>
        <v>1700</v>
      </c>
      <c r="G41" s="194">
        <f t="shared" si="1"/>
        <v>1700</v>
      </c>
      <c r="H41" s="19"/>
      <c r="J41"/>
      <c r="L41"/>
    </row>
    <row r="42" spans="1:12" s="327" customFormat="1">
      <c r="A42" s="8">
        <v>34</v>
      </c>
      <c r="B42" s="19" t="s">
        <v>923</v>
      </c>
      <c r="C42" s="253">
        <v>539</v>
      </c>
      <c r="D42" s="253">
        <v>4</v>
      </c>
      <c r="E42" s="253">
        <v>516</v>
      </c>
      <c r="F42" s="194">
        <f t="shared" si="0"/>
        <v>1059</v>
      </c>
      <c r="G42" s="194">
        <f t="shared" si="1"/>
        <v>1059</v>
      </c>
      <c r="H42" s="19"/>
      <c r="J42"/>
      <c r="L42"/>
    </row>
    <row r="43" spans="1:12" s="327" customFormat="1">
      <c r="A43" s="8">
        <v>35</v>
      </c>
      <c r="B43" s="19" t="s">
        <v>924</v>
      </c>
      <c r="C43" s="253">
        <v>729</v>
      </c>
      <c r="D43" s="253">
        <v>2</v>
      </c>
      <c r="E43" s="253">
        <v>756</v>
      </c>
      <c r="F43" s="194">
        <f t="shared" si="0"/>
        <v>1487</v>
      </c>
      <c r="G43" s="194">
        <f t="shared" si="1"/>
        <v>1487</v>
      </c>
      <c r="H43" s="19"/>
      <c r="J43"/>
      <c r="L43"/>
    </row>
    <row r="44" spans="1:12" s="327" customFormat="1">
      <c r="A44" s="8">
        <v>36</v>
      </c>
      <c r="B44" s="19" t="s">
        <v>925</v>
      </c>
      <c r="C44" s="253">
        <v>763</v>
      </c>
      <c r="D44" s="253">
        <v>0</v>
      </c>
      <c r="E44" s="253">
        <v>522</v>
      </c>
      <c r="F44" s="194">
        <f t="shared" si="0"/>
        <v>1285</v>
      </c>
      <c r="G44" s="194">
        <f t="shared" si="1"/>
        <v>1285</v>
      </c>
      <c r="H44" s="19"/>
      <c r="J44"/>
      <c r="L44"/>
    </row>
    <row r="45" spans="1:12">
      <c r="A45" s="8">
        <v>37</v>
      </c>
      <c r="B45" s="9" t="s">
        <v>926</v>
      </c>
      <c r="C45" s="194">
        <v>1025</v>
      </c>
      <c r="D45" s="194">
        <v>13</v>
      </c>
      <c r="E45" s="194">
        <v>701</v>
      </c>
      <c r="F45" s="194">
        <f t="shared" si="0"/>
        <v>1739</v>
      </c>
      <c r="G45" s="194">
        <f t="shared" si="1"/>
        <v>1739</v>
      </c>
      <c r="H45" s="9"/>
    </row>
    <row r="46" spans="1:12">
      <c r="A46" s="8">
        <v>38</v>
      </c>
      <c r="B46" s="9" t="s">
        <v>927</v>
      </c>
      <c r="C46" s="194">
        <v>773</v>
      </c>
      <c r="D46" s="194">
        <v>12</v>
      </c>
      <c r="E46" s="194">
        <v>747</v>
      </c>
      <c r="F46" s="194">
        <f t="shared" si="0"/>
        <v>1532</v>
      </c>
      <c r="G46" s="194">
        <f t="shared" si="1"/>
        <v>1532</v>
      </c>
      <c r="H46" s="9"/>
    </row>
    <row r="47" spans="1:12">
      <c r="A47" s="668" t="s">
        <v>14</v>
      </c>
      <c r="B47" s="669"/>
      <c r="C47" s="194">
        <f>SUM(C9:C46)</f>
        <v>39246</v>
      </c>
      <c r="D47" s="194">
        <f>SUM(D9:D46)</f>
        <v>289</v>
      </c>
      <c r="E47" s="194">
        <f>SUM(E9:E46)</f>
        <v>30645</v>
      </c>
      <c r="F47" s="194">
        <f t="shared" si="0"/>
        <v>70180</v>
      </c>
      <c r="G47" s="194">
        <f t="shared" si="1"/>
        <v>70180</v>
      </c>
      <c r="H47" s="9"/>
    </row>
    <row r="49" spans="1:10">
      <c r="A49" s="195" t="s">
        <v>258</v>
      </c>
    </row>
    <row r="54" spans="1:10">
      <c r="F54" s="719" t="s">
        <v>885</v>
      </c>
      <c r="G54" s="719"/>
      <c r="H54" s="719"/>
      <c r="I54" s="719"/>
      <c r="J54" s="719"/>
    </row>
    <row r="55" spans="1:10">
      <c r="F55" s="719"/>
      <c r="G55" s="719"/>
      <c r="H55" s="719"/>
      <c r="I55" s="719"/>
      <c r="J55" s="719"/>
    </row>
    <row r="56" spans="1:10">
      <c r="F56" s="719"/>
      <c r="G56" s="719"/>
      <c r="H56" s="719"/>
      <c r="I56" s="719"/>
      <c r="J56" s="719"/>
    </row>
    <row r="57" spans="1:10">
      <c r="F57" s="719"/>
      <c r="G57" s="719"/>
      <c r="H57" s="719"/>
      <c r="I57" s="719"/>
      <c r="J57" s="719"/>
    </row>
  </sheetData>
  <mergeCells count="6">
    <mergeCell ref="A1:G1"/>
    <mergeCell ref="A2:H2"/>
    <mergeCell ref="A4:H4"/>
    <mergeCell ref="G6:H6"/>
    <mergeCell ref="F54:J57"/>
    <mergeCell ref="A47:B47"/>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S62"/>
  <sheetViews>
    <sheetView topLeftCell="A31" zoomScaleSheetLayoutView="85" workbookViewId="0">
      <selection activeCell="J59" sqref="J59:N62"/>
    </sheetView>
  </sheetViews>
  <sheetFormatPr defaultRowHeight="12.75"/>
  <cols>
    <col min="1" max="1" width="5.5703125" customWidth="1"/>
    <col min="2" max="2" width="17" customWidth="1"/>
    <col min="3" max="3" width="9.710937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1" customWidth="1"/>
  </cols>
  <sheetData>
    <row r="1" spans="1:19" ht="12.75" customHeight="1">
      <c r="D1" s="708"/>
      <c r="E1" s="708"/>
      <c r="F1" s="708"/>
      <c r="G1" s="708"/>
      <c r="H1" s="708"/>
      <c r="I1" s="708"/>
      <c r="L1" s="780" t="s">
        <v>81</v>
      </c>
      <c r="M1" s="780"/>
    </row>
    <row r="2" spans="1:19" ht="15.75">
      <c r="A2" s="704" t="s">
        <v>0</v>
      </c>
      <c r="B2" s="704"/>
      <c r="C2" s="704"/>
      <c r="D2" s="704"/>
      <c r="E2" s="704"/>
      <c r="F2" s="704"/>
      <c r="G2" s="704"/>
      <c r="H2" s="704"/>
      <c r="I2" s="704"/>
      <c r="J2" s="704"/>
      <c r="K2" s="704"/>
      <c r="L2" s="704"/>
      <c r="M2" s="704"/>
    </row>
    <row r="3" spans="1:19" ht="20.25">
      <c r="A3" s="705" t="s">
        <v>734</v>
      </c>
      <c r="B3" s="705"/>
      <c r="C3" s="705"/>
      <c r="D3" s="705"/>
      <c r="E3" s="705"/>
      <c r="F3" s="705"/>
      <c r="G3" s="705"/>
      <c r="H3" s="705"/>
      <c r="I3" s="705"/>
      <c r="J3" s="705"/>
      <c r="K3" s="705"/>
      <c r="L3" s="705"/>
      <c r="M3" s="705"/>
    </row>
    <row r="4" spans="1:19" ht="11.25" customHeight="1"/>
    <row r="5" spans="1:19" ht="15.75">
      <c r="A5" s="704" t="s">
        <v>787</v>
      </c>
      <c r="B5" s="704"/>
      <c r="C5" s="704"/>
      <c r="D5" s="704"/>
      <c r="E5" s="704"/>
      <c r="F5" s="704"/>
      <c r="G5" s="704"/>
      <c r="H5" s="704"/>
      <c r="I5" s="704"/>
      <c r="J5" s="704"/>
      <c r="K5" s="704"/>
      <c r="L5" s="704"/>
      <c r="M5" s="704"/>
    </row>
    <row r="7" spans="1:19">
      <c r="A7" s="707" t="s">
        <v>886</v>
      </c>
      <c r="B7" s="707"/>
      <c r="K7" s="104"/>
    </row>
    <row r="8" spans="1:19">
      <c r="A8" s="31"/>
      <c r="B8" s="31"/>
      <c r="K8" s="94"/>
      <c r="L8" s="776" t="s">
        <v>1132</v>
      </c>
      <c r="M8" s="776"/>
      <c r="N8" s="776"/>
    </row>
    <row r="9" spans="1:19" ht="15.75" customHeight="1">
      <c r="A9" s="777" t="s">
        <v>2</v>
      </c>
      <c r="B9" s="777" t="s">
        <v>3</v>
      </c>
      <c r="C9" s="677" t="s">
        <v>4</v>
      </c>
      <c r="D9" s="677"/>
      <c r="E9" s="677"/>
      <c r="F9" s="668"/>
      <c r="G9" s="779"/>
      <c r="H9" s="699" t="s">
        <v>95</v>
      </c>
      <c r="I9" s="699"/>
      <c r="J9" s="699"/>
      <c r="K9" s="699"/>
      <c r="L9" s="699"/>
      <c r="M9" s="777" t="s">
        <v>125</v>
      </c>
      <c r="N9" s="688" t="s">
        <v>126</v>
      </c>
    </row>
    <row r="10" spans="1:19" ht="38.25">
      <c r="A10" s="778"/>
      <c r="B10" s="778"/>
      <c r="C10" s="5" t="s">
        <v>5</v>
      </c>
      <c r="D10" s="5" t="s">
        <v>6</v>
      </c>
      <c r="E10" s="5" t="s">
        <v>346</v>
      </c>
      <c r="F10" s="7" t="s">
        <v>93</v>
      </c>
      <c r="G10" s="6" t="s">
        <v>347</v>
      </c>
      <c r="H10" s="5" t="s">
        <v>5</v>
      </c>
      <c r="I10" s="5" t="s">
        <v>6</v>
      </c>
      <c r="J10" s="5" t="s">
        <v>346</v>
      </c>
      <c r="K10" s="7" t="s">
        <v>93</v>
      </c>
      <c r="L10" s="7" t="s">
        <v>348</v>
      </c>
      <c r="M10" s="778"/>
      <c r="N10" s="688"/>
      <c r="R10" s="12"/>
      <c r="S10" s="12"/>
    </row>
    <row r="11" spans="1:19" s="14" customFormat="1">
      <c r="A11" s="5">
        <v>1</v>
      </c>
      <c r="B11" s="5">
        <v>2</v>
      </c>
      <c r="C11" s="5">
        <v>3</v>
      </c>
      <c r="D11" s="5">
        <v>4</v>
      </c>
      <c r="E11" s="5">
        <v>5</v>
      </c>
      <c r="F11" s="5">
        <v>6</v>
      </c>
      <c r="G11" s="5">
        <v>7</v>
      </c>
      <c r="H11" s="5">
        <v>8</v>
      </c>
      <c r="I11" s="5">
        <v>9</v>
      </c>
      <c r="J11" s="5">
        <v>10</v>
      </c>
      <c r="K11" s="5">
        <v>11</v>
      </c>
      <c r="L11" s="5">
        <v>12</v>
      </c>
      <c r="M11" s="5">
        <v>13</v>
      </c>
      <c r="N11" s="5">
        <v>14</v>
      </c>
    </row>
    <row r="12" spans="1:19" s="14" customFormat="1">
      <c r="A12" s="331">
        <v>1</v>
      </c>
      <c r="B12" s="331" t="s">
        <v>890</v>
      </c>
      <c r="C12" s="373">
        <v>1982</v>
      </c>
      <c r="D12" s="373">
        <v>3</v>
      </c>
      <c r="E12" s="373">
        <v>0</v>
      </c>
      <c r="F12" s="374">
        <v>0</v>
      </c>
      <c r="G12" s="374">
        <f>SUM(C12:F12)</f>
        <v>1985</v>
      </c>
      <c r="H12" s="373">
        <v>1982</v>
      </c>
      <c r="I12" s="373">
        <v>3</v>
      </c>
      <c r="J12" s="373">
        <v>0</v>
      </c>
      <c r="K12" s="373">
        <v>0</v>
      </c>
      <c r="L12" s="373">
        <f>SUM(H12:K12)</f>
        <v>1985</v>
      </c>
      <c r="M12" s="373"/>
      <c r="N12" s="373"/>
    </row>
    <row r="13" spans="1:19" s="14" customFormat="1">
      <c r="A13" s="331">
        <v>2</v>
      </c>
      <c r="B13" s="331" t="s">
        <v>891</v>
      </c>
      <c r="C13" s="373">
        <v>1170</v>
      </c>
      <c r="D13" s="373">
        <v>0</v>
      </c>
      <c r="E13" s="373">
        <v>0</v>
      </c>
      <c r="F13" s="374">
        <v>0</v>
      </c>
      <c r="G13" s="374">
        <f t="shared" ref="G13:G50" si="0">SUM(C13:F13)</f>
        <v>1170</v>
      </c>
      <c r="H13" s="373">
        <v>1170</v>
      </c>
      <c r="I13" s="373">
        <v>0</v>
      </c>
      <c r="J13" s="373">
        <v>0</v>
      </c>
      <c r="K13" s="373">
        <v>0</v>
      </c>
      <c r="L13" s="373">
        <f t="shared" ref="L13:L50" si="1">SUM(H13:K13)</f>
        <v>1170</v>
      </c>
      <c r="M13" s="373"/>
      <c r="N13" s="373"/>
    </row>
    <row r="14" spans="1:19" s="14" customFormat="1">
      <c r="A14" s="331">
        <v>3</v>
      </c>
      <c r="B14" s="331" t="s">
        <v>892</v>
      </c>
      <c r="C14" s="373">
        <v>1059</v>
      </c>
      <c r="D14" s="373">
        <v>11</v>
      </c>
      <c r="E14" s="373">
        <v>0</v>
      </c>
      <c r="F14" s="374">
        <v>0</v>
      </c>
      <c r="G14" s="374">
        <f t="shared" si="0"/>
        <v>1070</v>
      </c>
      <c r="H14" s="373">
        <v>1059</v>
      </c>
      <c r="I14" s="373">
        <v>11</v>
      </c>
      <c r="J14" s="373">
        <v>0</v>
      </c>
      <c r="K14" s="373">
        <v>0</v>
      </c>
      <c r="L14" s="373">
        <f t="shared" si="1"/>
        <v>1070</v>
      </c>
      <c r="M14" s="373"/>
      <c r="N14" s="373"/>
    </row>
    <row r="15" spans="1:19" s="14" customFormat="1">
      <c r="A15" s="331">
        <v>4</v>
      </c>
      <c r="B15" s="331" t="s">
        <v>893</v>
      </c>
      <c r="C15" s="373">
        <v>648</v>
      </c>
      <c r="D15" s="373">
        <v>3</v>
      </c>
      <c r="E15" s="373">
        <v>0</v>
      </c>
      <c r="F15" s="374">
        <v>0</v>
      </c>
      <c r="G15" s="374">
        <f t="shared" si="0"/>
        <v>651</v>
      </c>
      <c r="H15" s="373">
        <v>648</v>
      </c>
      <c r="I15" s="373">
        <v>3</v>
      </c>
      <c r="J15" s="373">
        <v>0</v>
      </c>
      <c r="K15" s="373">
        <v>0</v>
      </c>
      <c r="L15" s="373">
        <f t="shared" si="1"/>
        <v>651</v>
      </c>
      <c r="M15" s="373"/>
      <c r="N15" s="373"/>
    </row>
    <row r="16" spans="1:19" s="14" customFormat="1">
      <c r="A16" s="331">
        <v>5</v>
      </c>
      <c r="B16" s="331" t="s">
        <v>894</v>
      </c>
      <c r="C16" s="373">
        <v>1244</v>
      </c>
      <c r="D16" s="373">
        <v>5</v>
      </c>
      <c r="E16" s="373">
        <v>0</v>
      </c>
      <c r="F16" s="374">
        <v>0</v>
      </c>
      <c r="G16" s="374">
        <f t="shared" si="0"/>
        <v>1249</v>
      </c>
      <c r="H16" s="373">
        <v>1244</v>
      </c>
      <c r="I16" s="373">
        <v>5</v>
      </c>
      <c r="J16" s="373">
        <v>0</v>
      </c>
      <c r="K16" s="373">
        <v>0</v>
      </c>
      <c r="L16" s="373">
        <f t="shared" si="1"/>
        <v>1249</v>
      </c>
      <c r="M16" s="373"/>
      <c r="N16" s="373"/>
    </row>
    <row r="17" spans="1:14" s="14" customFormat="1">
      <c r="A17" s="331">
        <v>6</v>
      </c>
      <c r="B17" s="331" t="s">
        <v>895</v>
      </c>
      <c r="C17" s="373">
        <v>603</v>
      </c>
      <c r="D17" s="373">
        <v>0</v>
      </c>
      <c r="E17" s="373">
        <v>0</v>
      </c>
      <c r="F17" s="374">
        <v>0</v>
      </c>
      <c r="G17" s="374">
        <f t="shared" si="0"/>
        <v>603</v>
      </c>
      <c r="H17" s="373">
        <v>603</v>
      </c>
      <c r="I17" s="373">
        <v>0</v>
      </c>
      <c r="J17" s="373">
        <v>0</v>
      </c>
      <c r="K17" s="373">
        <v>0</v>
      </c>
      <c r="L17" s="373">
        <f t="shared" si="1"/>
        <v>603</v>
      </c>
      <c r="M17" s="373"/>
      <c r="N17" s="373"/>
    </row>
    <row r="18" spans="1:14" s="14" customFormat="1">
      <c r="A18" s="331">
        <v>7</v>
      </c>
      <c r="B18" s="331" t="s">
        <v>896</v>
      </c>
      <c r="C18" s="373">
        <v>1697</v>
      </c>
      <c r="D18" s="373">
        <v>0</v>
      </c>
      <c r="E18" s="373">
        <v>0</v>
      </c>
      <c r="F18" s="374">
        <v>0</v>
      </c>
      <c r="G18" s="374">
        <f t="shared" si="0"/>
        <v>1697</v>
      </c>
      <c r="H18" s="373">
        <v>1697</v>
      </c>
      <c r="I18" s="373">
        <v>0</v>
      </c>
      <c r="J18" s="373">
        <v>0</v>
      </c>
      <c r="K18" s="373">
        <v>0</v>
      </c>
      <c r="L18" s="373">
        <f t="shared" si="1"/>
        <v>1697</v>
      </c>
      <c r="M18" s="373"/>
      <c r="N18" s="373"/>
    </row>
    <row r="19" spans="1:14" s="14" customFormat="1">
      <c r="A19" s="331">
        <v>8</v>
      </c>
      <c r="B19" s="331" t="s">
        <v>897</v>
      </c>
      <c r="C19" s="373">
        <v>547</v>
      </c>
      <c r="D19" s="373">
        <v>0</v>
      </c>
      <c r="E19" s="373">
        <v>0</v>
      </c>
      <c r="F19" s="374">
        <v>0</v>
      </c>
      <c r="G19" s="374">
        <f t="shared" si="0"/>
        <v>547</v>
      </c>
      <c r="H19" s="373">
        <v>547</v>
      </c>
      <c r="I19" s="373">
        <v>0</v>
      </c>
      <c r="J19" s="373">
        <v>0</v>
      </c>
      <c r="K19" s="373">
        <v>0</v>
      </c>
      <c r="L19" s="373">
        <f t="shared" si="1"/>
        <v>547</v>
      </c>
      <c r="M19" s="373"/>
      <c r="N19" s="373"/>
    </row>
    <row r="20" spans="1:14" s="14" customFormat="1">
      <c r="A20" s="331">
        <v>9</v>
      </c>
      <c r="B20" s="331" t="s">
        <v>898</v>
      </c>
      <c r="C20" s="373">
        <v>322</v>
      </c>
      <c r="D20" s="373">
        <v>0</v>
      </c>
      <c r="E20" s="373">
        <v>0</v>
      </c>
      <c r="F20" s="374">
        <v>0</v>
      </c>
      <c r="G20" s="374">
        <f t="shared" si="0"/>
        <v>322</v>
      </c>
      <c r="H20" s="373">
        <v>322</v>
      </c>
      <c r="I20" s="373">
        <v>0</v>
      </c>
      <c r="J20" s="373">
        <v>0</v>
      </c>
      <c r="K20" s="373">
        <v>0</v>
      </c>
      <c r="L20" s="373">
        <f t="shared" si="1"/>
        <v>322</v>
      </c>
      <c r="M20" s="373"/>
      <c r="N20" s="373"/>
    </row>
    <row r="21" spans="1:14" s="14" customFormat="1">
      <c r="A21" s="331">
        <v>10</v>
      </c>
      <c r="B21" s="331" t="s">
        <v>899</v>
      </c>
      <c r="C21" s="373">
        <v>975</v>
      </c>
      <c r="D21" s="373">
        <v>3</v>
      </c>
      <c r="E21" s="373">
        <v>0</v>
      </c>
      <c r="F21" s="374">
        <v>0</v>
      </c>
      <c r="G21" s="374">
        <f t="shared" si="0"/>
        <v>978</v>
      </c>
      <c r="H21" s="373">
        <v>975</v>
      </c>
      <c r="I21" s="373">
        <v>3</v>
      </c>
      <c r="J21" s="373">
        <v>0</v>
      </c>
      <c r="K21" s="373">
        <v>0</v>
      </c>
      <c r="L21" s="373">
        <f t="shared" si="1"/>
        <v>978</v>
      </c>
      <c r="M21" s="373"/>
      <c r="N21" s="373"/>
    </row>
    <row r="22" spans="1:14" s="14" customFormat="1">
      <c r="A22" s="331">
        <v>11</v>
      </c>
      <c r="B22" s="331" t="s">
        <v>900</v>
      </c>
      <c r="C22" s="373">
        <v>827</v>
      </c>
      <c r="D22" s="373">
        <v>0</v>
      </c>
      <c r="E22" s="373">
        <v>0</v>
      </c>
      <c r="F22" s="374">
        <v>0</v>
      </c>
      <c r="G22" s="374">
        <f t="shared" si="0"/>
        <v>827</v>
      </c>
      <c r="H22" s="373">
        <v>827</v>
      </c>
      <c r="I22" s="373">
        <v>0</v>
      </c>
      <c r="J22" s="373">
        <v>0</v>
      </c>
      <c r="K22" s="373">
        <v>0</v>
      </c>
      <c r="L22" s="373">
        <f t="shared" si="1"/>
        <v>827</v>
      </c>
      <c r="M22" s="373"/>
      <c r="N22" s="373"/>
    </row>
    <row r="23" spans="1:14" s="14" customFormat="1">
      <c r="A23" s="331">
        <v>12</v>
      </c>
      <c r="B23" s="331" t="s">
        <v>901</v>
      </c>
      <c r="C23" s="373">
        <v>1392</v>
      </c>
      <c r="D23" s="373">
        <v>0</v>
      </c>
      <c r="E23" s="373">
        <v>0</v>
      </c>
      <c r="F23" s="374">
        <v>0</v>
      </c>
      <c r="G23" s="374">
        <f t="shared" si="0"/>
        <v>1392</v>
      </c>
      <c r="H23" s="373">
        <v>1392</v>
      </c>
      <c r="I23" s="373">
        <v>0</v>
      </c>
      <c r="J23" s="373">
        <v>0</v>
      </c>
      <c r="K23" s="373">
        <v>0</v>
      </c>
      <c r="L23" s="373">
        <f t="shared" si="1"/>
        <v>1392</v>
      </c>
      <c r="M23" s="373"/>
      <c r="N23" s="373"/>
    </row>
    <row r="24" spans="1:14" s="14" customFormat="1">
      <c r="A24" s="331">
        <v>13</v>
      </c>
      <c r="B24" s="331" t="s">
        <v>902</v>
      </c>
      <c r="C24" s="373">
        <v>1218</v>
      </c>
      <c r="D24" s="373">
        <v>4</v>
      </c>
      <c r="E24" s="373">
        <v>0</v>
      </c>
      <c r="F24" s="374">
        <v>0</v>
      </c>
      <c r="G24" s="374">
        <f t="shared" si="0"/>
        <v>1222</v>
      </c>
      <c r="H24" s="373">
        <v>1218</v>
      </c>
      <c r="I24" s="373">
        <v>4</v>
      </c>
      <c r="J24" s="373">
        <v>0</v>
      </c>
      <c r="K24" s="373">
        <v>0</v>
      </c>
      <c r="L24" s="373">
        <f t="shared" si="1"/>
        <v>1222</v>
      </c>
      <c r="M24" s="373"/>
      <c r="N24" s="373"/>
    </row>
    <row r="25" spans="1:14" s="14" customFormat="1">
      <c r="A25" s="331">
        <v>14</v>
      </c>
      <c r="B25" s="331" t="s">
        <v>903</v>
      </c>
      <c r="C25" s="373">
        <v>1082</v>
      </c>
      <c r="D25" s="373">
        <v>0</v>
      </c>
      <c r="E25" s="373">
        <v>0</v>
      </c>
      <c r="F25" s="374">
        <v>0</v>
      </c>
      <c r="G25" s="374">
        <f t="shared" si="0"/>
        <v>1082</v>
      </c>
      <c r="H25" s="373">
        <v>1082</v>
      </c>
      <c r="I25" s="373">
        <v>0</v>
      </c>
      <c r="J25" s="373">
        <v>0</v>
      </c>
      <c r="K25" s="373">
        <v>0</v>
      </c>
      <c r="L25" s="373">
        <f t="shared" si="1"/>
        <v>1082</v>
      </c>
      <c r="M25" s="373"/>
      <c r="N25" s="373"/>
    </row>
    <row r="26" spans="1:14" s="14" customFormat="1">
      <c r="A26" s="331">
        <v>15</v>
      </c>
      <c r="B26" s="331" t="s">
        <v>904</v>
      </c>
      <c r="C26" s="373">
        <v>1640</v>
      </c>
      <c r="D26" s="373">
        <v>0</v>
      </c>
      <c r="E26" s="373">
        <v>0</v>
      </c>
      <c r="F26" s="374">
        <v>0</v>
      </c>
      <c r="G26" s="374">
        <f t="shared" si="0"/>
        <v>1640</v>
      </c>
      <c r="H26" s="373">
        <v>1640</v>
      </c>
      <c r="I26" s="373">
        <v>0</v>
      </c>
      <c r="J26" s="373">
        <v>0</v>
      </c>
      <c r="K26" s="373">
        <v>0</v>
      </c>
      <c r="L26" s="373">
        <f t="shared" si="1"/>
        <v>1640</v>
      </c>
      <c r="M26" s="373"/>
      <c r="N26" s="373"/>
    </row>
    <row r="27" spans="1:14" s="14" customFormat="1">
      <c r="A27" s="331">
        <v>16</v>
      </c>
      <c r="B27" s="331" t="s">
        <v>905</v>
      </c>
      <c r="C27" s="373">
        <v>1077</v>
      </c>
      <c r="D27" s="373">
        <v>0</v>
      </c>
      <c r="E27" s="373">
        <v>0</v>
      </c>
      <c r="F27" s="374">
        <v>0</v>
      </c>
      <c r="G27" s="374">
        <f t="shared" si="0"/>
        <v>1077</v>
      </c>
      <c r="H27" s="373">
        <v>1077</v>
      </c>
      <c r="I27" s="373">
        <v>0</v>
      </c>
      <c r="J27" s="373">
        <v>0</v>
      </c>
      <c r="K27" s="373">
        <v>0</v>
      </c>
      <c r="L27" s="373">
        <f t="shared" si="1"/>
        <v>1077</v>
      </c>
      <c r="M27" s="373"/>
      <c r="N27" s="373"/>
    </row>
    <row r="28" spans="1:14" s="14" customFormat="1">
      <c r="A28" s="331">
        <v>17</v>
      </c>
      <c r="B28" s="331" t="s">
        <v>906</v>
      </c>
      <c r="C28" s="373">
        <v>191</v>
      </c>
      <c r="D28" s="373">
        <v>0</v>
      </c>
      <c r="E28" s="373">
        <v>0</v>
      </c>
      <c r="F28" s="374">
        <v>0</v>
      </c>
      <c r="G28" s="374">
        <f t="shared" si="0"/>
        <v>191</v>
      </c>
      <c r="H28" s="373">
        <v>191</v>
      </c>
      <c r="I28" s="373">
        <v>0</v>
      </c>
      <c r="J28" s="373">
        <v>0</v>
      </c>
      <c r="K28" s="373">
        <v>0</v>
      </c>
      <c r="L28" s="373">
        <f t="shared" si="1"/>
        <v>191</v>
      </c>
      <c r="M28" s="373"/>
      <c r="N28" s="373"/>
    </row>
    <row r="29" spans="1:14" s="14" customFormat="1">
      <c r="A29" s="331">
        <v>18</v>
      </c>
      <c r="B29" s="331" t="s">
        <v>907</v>
      </c>
      <c r="C29" s="373">
        <v>1075</v>
      </c>
      <c r="D29" s="373">
        <v>0</v>
      </c>
      <c r="E29" s="373">
        <v>0</v>
      </c>
      <c r="F29" s="374">
        <v>0</v>
      </c>
      <c r="G29" s="374">
        <f t="shared" si="0"/>
        <v>1075</v>
      </c>
      <c r="H29" s="373">
        <v>1075</v>
      </c>
      <c r="I29" s="373">
        <v>0</v>
      </c>
      <c r="J29" s="373">
        <v>0</v>
      </c>
      <c r="K29" s="373">
        <v>0</v>
      </c>
      <c r="L29" s="373">
        <f t="shared" si="1"/>
        <v>1075</v>
      </c>
      <c r="M29" s="373"/>
      <c r="N29" s="373"/>
    </row>
    <row r="30" spans="1:14" s="14" customFormat="1" ht="13.9" customHeight="1">
      <c r="A30" s="331">
        <v>19</v>
      </c>
      <c r="B30" s="331" t="s">
        <v>908</v>
      </c>
      <c r="C30" s="373">
        <v>1866</v>
      </c>
      <c r="D30" s="373">
        <v>7</v>
      </c>
      <c r="E30" s="373">
        <v>0</v>
      </c>
      <c r="F30" s="374">
        <v>0</v>
      </c>
      <c r="G30" s="374">
        <f t="shared" si="0"/>
        <v>1873</v>
      </c>
      <c r="H30" s="373">
        <v>1866</v>
      </c>
      <c r="I30" s="373">
        <v>7</v>
      </c>
      <c r="J30" s="373">
        <v>0</v>
      </c>
      <c r="K30" s="373">
        <v>0</v>
      </c>
      <c r="L30" s="373">
        <f t="shared" si="1"/>
        <v>1873</v>
      </c>
      <c r="M30" s="373"/>
      <c r="N30" s="373"/>
    </row>
    <row r="31" spans="1:14" s="14" customFormat="1" ht="13.5" customHeight="1">
      <c r="A31" s="331">
        <v>20</v>
      </c>
      <c r="B31" s="331" t="s">
        <v>909</v>
      </c>
      <c r="C31" s="373">
        <v>1623</v>
      </c>
      <c r="D31" s="373">
        <v>9</v>
      </c>
      <c r="E31" s="373">
        <v>0</v>
      </c>
      <c r="F31" s="374">
        <v>0</v>
      </c>
      <c r="G31" s="374">
        <f t="shared" si="0"/>
        <v>1632</v>
      </c>
      <c r="H31" s="373">
        <v>1623</v>
      </c>
      <c r="I31" s="373">
        <v>9</v>
      </c>
      <c r="J31" s="373">
        <v>0</v>
      </c>
      <c r="K31" s="373">
        <v>0</v>
      </c>
      <c r="L31" s="373">
        <f t="shared" si="1"/>
        <v>1632</v>
      </c>
      <c r="M31" s="373"/>
      <c r="N31" s="373"/>
    </row>
    <row r="32" spans="1:14" s="14" customFormat="1">
      <c r="A32" s="331">
        <v>21</v>
      </c>
      <c r="B32" s="331" t="s">
        <v>910</v>
      </c>
      <c r="C32" s="373">
        <v>1422</v>
      </c>
      <c r="D32" s="373">
        <v>0</v>
      </c>
      <c r="E32" s="373">
        <v>0</v>
      </c>
      <c r="F32" s="374">
        <v>0</v>
      </c>
      <c r="G32" s="374">
        <f t="shared" si="0"/>
        <v>1422</v>
      </c>
      <c r="H32" s="373">
        <v>1422</v>
      </c>
      <c r="I32" s="373">
        <v>0</v>
      </c>
      <c r="J32" s="373">
        <v>0</v>
      </c>
      <c r="K32" s="373">
        <v>0</v>
      </c>
      <c r="L32" s="373">
        <f t="shared" si="1"/>
        <v>1422</v>
      </c>
      <c r="M32" s="373"/>
      <c r="N32" s="373"/>
    </row>
    <row r="33" spans="1:18" s="14" customFormat="1">
      <c r="A33" s="331">
        <v>22</v>
      </c>
      <c r="B33" s="331" t="s">
        <v>911</v>
      </c>
      <c r="C33" s="373">
        <v>1884</v>
      </c>
      <c r="D33" s="373">
        <v>0</v>
      </c>
      <c r="E33" s="373">
        <v>0</v>
      </c>
      <c r="F33" s="374">
        <v>0</v>
      </c>
      <c r="G33" s="374">
        <f t="shared" si="0"/>
        <v>1884</v>
      </c>
      <c r="H33" s="373">
        <v>1884</v>
      </c>
      <c r="I33" s="373">
        <v>0</v>
      </c>
      <c r="J33" s="373">
        <v>0</v>
      </c>
      <c r="K33" s="373">
        <v>0</v>
      </c>
      <c r="L33" s="373">
        <f t="shared" si="1"/>
        <v>1884</v>
      </c>
      <c r="M33" s="373"/>
      <c r="N33" s="373"/>
    </row>
    <row r="34" spans="1:18" s="14" customFormat="1">
      <c r="A34" s="331">
        <v>23</v>
      </c>
      <c r="B34" s="331" t="s">
        <v>912</v>
      </c>
      <c r="C34" s="373">
        <v>1538</v>
      </c>
      <c r="D34" s="373">
        <v>1</v>
      </c>
      <c r="E34" s="373">
        <v>0</v>
      </c>
      <c r="F34" s="374">
        <v>0</v>
      </c>
      <c r="G34" s="374">
        <f t="shared" si="0"/>
        <v>1539</v>
      </c>
      <c r="H34" s="373">
        <v>1538</v>
      </c>
      <c r="I34" s="373">
        <v>1</v>
      </c>
      <c r="J34" s="373">
        <v>0</v>
      </c>
      <c r="K34" s="373">
        <v>0</v>
      </c>
      <c r="L34" s="373">
        <f t="shared" si="1"/>
        <v>1539</v>
      </c>
      <c r="M34" s="373"/>
      <c r="N34" s="373"/>
    </row>
    <row r="35" spans="1:18" s="14" customFormat="1">
      <c r="A35" s="331">
        <v>24</v>
      </c>
      <c r="B35" s="331" t="s">
        <v>913</v>
      </c>
      <c r="C35" s="373">
        <v>1289</v>
      </c>
      <c r="D35" s="373">
        <v>3</v>
      </c>
      <c r="E35" s="373">
        <v>0</v>
      </c>
      <c r="F35" s="374">
        <v>0</v>
      </c>
      <c r="G35" s="374">
        <f t="shared" si="0"/>
        <v>1292</v>
      </c>
      <c r="H35" s="373">
        <v>1289</v>
      </c>
      <c r="I35" s="373">
        <v>3</v>
      </c>
      <c r="J35" s="373">
        <v>0</v>
      </c>
      <c r="K35" s="373">
        <v>0</v>
      </c>
      <c r="L35" s="373">
        <f t="shared" si="1"/>
        <v>1292</v>
      </c>
      <c r="M35" s="373"/>
      <c r="N35" s="373"/>
    </row>
    <row r="36" spans="1:18" s="14" customFormat="1">
      <c r="A36" s="331">
        <v>25</v>
      </c>
      <c r="B36" s="331" t="s">
        <v>914</v>
      </c>
      <c r="C36" s="373">
        <v>678</v>
      </c>
      <c r="D36" s="373">
        <v>0</v>
      </c>
      <c r="E36" s="373">
        <v>0</v>
      </c>
      <c r="F36" s="374">
        <v>8</v>
      </c>
      <c r="G36" s="374">
        <f t="shared" si="0"/>
        <v>686</v>
      </c>
      <c r="H36" s="373">
        <v>678</v>
      </c>
      <c r="I36" s="373">
        <v>0</v>
      </c>
      <c r="J36" s="373">
        <v>0</v>
      </c>
      <c r="K36" s="373">
        <v>8</v>
      </c>
      <c r="L36" s="373">
        <f t="shared" si="1"/>
        <v>686</v>
      </c>
      <c r="M36" s="373"/>
      <c r="N36" s="373"/>
    </row>
    <row r="37" spans="1:18" s="14" customFormat="1">
      <c r="A37" s="331">
        <v>26</v>
      </c>
      <c r="B37" s="331" t="s">
        <v>915</v>
      </c>
      <c r="C37" s="373">
        <v>1207</v>
      </c>
      <c r="D37" s="373">
        <v>0</v>
      </c>
      <c r="E37" s="373">
        <v>0</v>
      </c>
      <c r="F37" s="374">
        <v>0</v>
      </c>
      <c r="G37" s="374">
        <f t="shared" si="0"/>
        <v>1207</v>
      </c>
      <c r="H37" s="373">
        <v>1207</v>
      </c>
      <c r="I37" s="373">
        <v>0</v>
      </c>
      <c r="J37" s="373">
        <v>0</v>
      </c>
      <c r="K37" s="373">
        <v>0</v>
      </c>
      <c r="L37" s="373">
        <f t="shared" si="1"/>
        <v>1207</v>
      </c>
      <c r="M37" s="373"/>
      <c r="N37" s="373"/>
    </row>
    <row r="38" spans="1:18" s="14" customFormat="1">
      <c r="A38" s="331">
        <v>27</v>
      </c>
      <c r="B38" s="331" t="s">
        <v>916</v>
      </c>
      <c r="C38" s="373">
        <v>1111</v>
      </c>
      <c r="D38" s="373">
        <v>0</v>
      </c>
      <c r="E38" s="373">
        <v>0</v>
      </c>
      <c r="F38" s="374">
        <v>0</v>
      </c>
      <c r="G38" s="374">
        <f t="shared" si="0"/>
        <v>1111</v>
      </c>
      <c r="H38" s="373">
        <v>1111</v>
      </c>
      <c r="I38" s="373">
        <v>0</v>
      </c>
      <c r="J38" s="373">
        <v>0</v>
      </c>
      <c r="K38" s="373">
        <v>0</v>
      </c>
      <c r="L38" s="373">
        <f t="shared" si="1"/>
        <v>1111</v>
      </c>
      <c r="M38" s="373"/>
      <c r="N38" s="373"/>
    </row>
    <row r="39" spans="1:18">
      <c r="A39" s="332">
        <v>28</v>
      </c>
      <c r="B39" s="332" t="s">
        <v>917</v>
      </c>
      <c r="C39" s="375">
        <v>798</v>
      </c>
      <c r="D39" s="375">
        <v>3</v>
      </c>
      <c r="E39" s="375">
        <v>0</v>
      </c>
      <c r="F39" s="376">
        <v>0</v>
      </c>
      <c r="G39" s="374">
        <f t="shared" si="0"/>
        <v>801</v>
      </c>
      <c r="H39" s="375">
        <v>798</v>
      </c>
      <c r="I39" s="373">
        <v>3</v>
      </c>
      <c r="J39" s="375">
        <v>0</v>
      </c>
      <c r="K39" s="375">
        <v>0</v>
      </c>
      <c r="L39" s="373">
        <f t="shared" si="1"/>
        <v>801</v>
      </c>
      <c r="M39" s="375"/>
      <c r="N39" s="375"/>
    </row>
    <row r="40" spans="1:18">
      <c r="A40" s="332">
        <v>29</v>
      </c>
      <c r="B40" s="332" t="s">
        <v>918</v>
      </c>
      <c r="C40" s="375">
        <v>1143</v>
      </c>
      <c r="D40" s="375">
        <v>0</v>
      </c>
      <c r="E40" s="375">
        <v>0</v>
      </c>
      <c r="F40" s="376">
        <v>0</v>
      </c>
      <c r="G40" s="374">
        <f t="shared" si="0"/>
        <v>1143</v>
      </c>
      <c r="H40" s="375">
        <v>1143</v>
      </c>
      <c r="I40" s="373">
        <v>0</v>
      </c>
      <c r="J40" s="375">
        <v>0</v>
      </c>
      <c r="K40" s="375">
        <v>0</v>
      </c>
      <c r="L40" s="373">
        <f t="shared" si="1"/>
        <v>1143</v>
      </c>
      <c r="M40" s="375"/>
      <c r="N40" s="375"/>
    </row>
    <row r="41" spans="1:18">
      <c r="A41" s="332">
        <v>30</v>
      </c>
      <c r="B41" s="332" t="s">
        <v>919</v>
      </c>
      <c r="C41" s="375">
        <v>520</v>
      </c>
      <c r="D41" s="375">
        <v>4</v>
      </c>
      <c r="E41" s="375">
        <v>0</v>
      </c>
      <c r="F41" s="376">
        <v>0</v>
      </c>
      <c r="G41" s="374">
        <f t="shared" si="0"/>
        <v>524</v>
      </c>
      <c r="H41" s="375">
        <v>520</v>
      </c>
      <c r="I41" s="373">
        <v>4</v>
      </c>
      <c r="J41" s="375">
        <v>0</v>
      </c>
      <c r="K41" s="375">
        <v>0</v>
      </c>
      <c r="L41" s="373">
        <f t="shared" si="1"/>
        <v>524</v>
      </c>
      <c r="M41" s="375"/>
      <c r="N41" s="375"/>
    </row>
    <row r="42" spans="1:18">
      <c r="A42" s="332">
        <v>31</v>
      </c>
      <c r="B42" s="332" t="s">
        <v>920</v>
      </c>
      <c r="C42" s="375">
        <v>247</v>
      </c>
      <c r="D42" s="375">
        <v>0</v>
      </c>
      <c r="E42" s="375">
        <v>0</v>
      </c>
      <c r="F42" s="376">
        <v>0</v>
      </c>
      <c r="G42" s="374">
        <f t="shared" si="0"/>
        <v>247</v>
      </c>
      <c r="H42" s="375">
        <v>247</v>
      </c>
      <c r="I42" s="373">
        <v>0</v>
      </c>
      <c r="J42" s="375">
        <v>0</v>
      </c>
      <c r="K42" s="375">
        <v>0</v>
      </c>
      <c r="L42" s="373">
        <f t="shared" si="1"/>
        <v>247</v>
      </c>
      <c r="M42" s="375"/>
      <c r="N42" s="375"/>
    </row>
    <row r="43" spans="1:18">
      <c r="A43" s="332">
        <v>32</v>
      </c>
      <c r="B43" s="332" t="s">
        <v>921</v>
      </c>
      <c r="C43" s="375">
        <v>454</v>
      </c>
      <c r="D43" s="375">
        <v>0</v>
      </c>
      <c r="E43" s="375">
        <v>0</v>
      </c>
      <c r="F43" s="376">
        <v>0</v>
      </c>
      <c r="G43" s="374">
        <f t="shared" si="0"/>
        <v>454</v>
      </c>
      <c r="H43" s="375">
        <v>454</v>
      </c>
      <c r="I43" s="373">
        <v>0</v>
      </c>
      <c r="J43" s="375">
        <v>0</v>
      </c>
      <c r="K43" s="375">
        <v>0</v>
      </c>
      <c r="L43" s="373">
        <f t="shared" si="1"/>
        <v>454</v>
      </c>
      <c r="M43" s="375"/>
      <c r="N43" s="375"/>
    </row>
    <row r="44" spans="1:18">
      <c r="A44" s="332">
        <v>33</v>
      </c>
      <c r="B44" s="332" t="s">
        <v>922</v>
      </c>
      <c r="C44" s="375">
        <v>783</v>
      </c>
      <c r="D44" s="375">
        <v>1</v>
      </c>
      <c r="E44" s="375">
        <v>40</v>
      </c>
      <c r="F44" s="376">
        <v>0</v>
      </c>
      <c r="G44" s="374">
        <f t="shared" si="0"/>
        <v>824</v>
      </c>
      <c r="H44" s="375">
        <v>783</v>
      </c>
      <c r="I44" s="373">
        <v>1</v>
      </c>
      <c r="J44" s="375">
        <v>40</v>
      </c>
      <c r="K44" s="375">
        <v>0</v>
      </c>
      <c r="L44" s="373">
        <f t="shared" si="1"/>
        <v>824</v>
      </c>
      <c r="M44" s="375"/>
      <c r="N44" s="375"/>
    </row>
    <row r="45" spans="1:18">
      <c r="A45" s="332">
        <v>34</v>
      </c>
      <c r="B45" s="332" t="s">
        <v>923</v>
      </c>
      <c r="C45" s="375">
        <v>534</v>
      </c>
      <c r="D45" s="375">
        <v>5</v>
      </c>
      <c r="E45" s="375">
        <v>0</v>
      </c>
      <c r="F45" s="376">
        <v>0</v>
      </c>
      <c r="G45" s="374">
        <f t="shared" si="0"/>
        <v>539</v>
      </c>
      <c r="H45" s="375">
        <v>534</v>
      </c>
      <c r="I45" s="373">
        <v>5</v>
      </c>
      <c r="J45" s="375">
        <v>0</v>
      </c>
      <c r="K45" s="375">
        <v>0</v>
      </c>
      <c r="L45" s="373">
        <f t="shared" si="1"/>
        <v>539</v>
      </c>
      <c r="M45" s="375"/>
      <c r="N45" s="375"/>
      <c r="Q45" s="372"/>
      <c r="R45" s="372"/>
    </row>
    <row r="46" spans="1:18">
      <c r="A46" s="332">
        <v>35</v>
      </c>
      <c r="B46" s="332" t="s">
        <v>924</v>
      </c>
      <c r="C46" s="375">
        <v>729</v>
      </c>
      <c r="D46" s="375">
        <v>0</v>
      </c>
      <c r="E46" s="375">
        <v>0</v>
      </c>
      <c r="F46" s="376">
        <v>0</v>
      </c>
      <c r="G46" s="374">
        <f t="shared" si="0"/>
        <v>729</v>
      </c>
      <c r="H46" s="375">
        <v>729</v>
      </c>
      <c r="I46" s="373">
        <v>0</v>
      </c>
      <c r="J46" s="375">
        <v>0</v>
      </c>
      <c r="K46" s="375">
        <v>0</v>
      </c>
      <c r="L46" s="373">
        <f t="shared" si="1"/>
        <v>729</v>
      </c>
      <c r="M46" s="375"/>
      <c r="N46" s="375"/>
    </row>
    <row r="47" spans="1:18">
      <c r="A47" s="332">
        <v>36</v>
      </c>
      <c r="B47" s="332" t="s">
        <v>925</v>
      </c>
      <c r="C47" s="375">
        <v>763</v>
      </c>
      <c r="D47" s="375">
        <v>0</v>
      </c>
      <c r="E47" s="375">
        <v>0</v>
      </c>
      <c r="F47" s="376">
        <v>0</v>
      </c>
      <c r="G47" s="374">
        <f t="shared" si="0"/>
        <v>763</v>
      </c>
      <c r="H47" s="375">
        <v>763</v>
      </c>
      <c r="I47" s="373">
        <v>0</v>
      </c>
      <c r="J47" s="375">
        <v>0</v>
      </c>
      <c r="K47" s="375">
        <v>0</v>
      </c>
      <c r="L47" s="373">
        <f t="shared" si="1"/>
        <v>763</v>
      </c>
      <c r="M47" s="375"/>
      <c r="N47" s="375"/>
      <c r="Q47" s="372"/>
    </row>
    <row r="48" spans="1:18">
      <c r="A48" s="332">
        <v>37</v>
      </c>
      <c r="B48" s="332" t="s">
        <v>926</v>
      </c>
      <c r="C48" s="375">
        <v>1024</v>
      </c>
      <c r="D48" s="375">
        <v>1</v>
      </c>
      <c r="E48" s="375">
        <v>0</v>
      </c>
      <c r="F48" s="376">
        <v>0</v>
      </c>
      <c r="G48" s="374">
        <f t="shared" si="0"/>
        <v>1025</v>
      </c>
      <c r="H48" s="375">
        <v>1024</v>
      </c>
      <c r="I48" s="373">
        <v>1</v>
      </c>
      <c r="J48" s="375">
        <v>0</v>
      </c>
      <c r="K48" s="375">
        <v>0</v>
      </c>
      <c r="L48" s="373">
        <f t="shared" si="1"/>
        <v>1025</v>
      </c>
      <c r="M48" s="375"/>
      <c r="N48" s="375"/>
    </row>
    <row r="49" spans="1:14">
      <c r="A49" s="332">
        <v>38</v>
      </c>
      <c r="B49" s="332" t="s">
        <v>927</v>
      </c>
      <c r="C49" s="375">
        <v>765</v>
      </c>
      <c r="D49" s="375">
        <v>8</v>
      </c>
      <c r="E49" s="375">
        <v>0</v>
      </c>
      <c r="F49" s="376">
        <v>0</v>
      </c>
      <c r="G49" s="374">
        <f t="shared" si="0"/>
        <v>773</v>
      </c>
      <c r="H49" s="375">
        <v>765</v>
      </c>
      <c r="I49" s="373">
        <v>8</v>
      </c>
      <c r="J49" s="375">
        <v>0</v>
      </c>
      <c r="K49" s="375">
        <v>0</v>
      </c>
      <c r="L49" s="373">
        <f t="shared" si="1"/>
        <v>773</v>
      </c>
      <c r="M49" s="375"/>
      <c r="N49" s="375"/>
    </row>
    <row r="50" spans="1:14">
      <c r="A50" s="668" t="s">
        <v>14</v>
      </c>
      <c r="B50" s="669"/>
      <c r="C50" s="375">
        <f>SUM(C12:C49)</f>
        <v>39127</v>
      </c>
      <c r="D50" s="375">
        <f>SUM(D12:D49)</f>
        <v>71</v>
      </c>
      <c r="E50" s="375">
        <f>SUM(E12:E49)</f>
        <v>40</v>
      </c>
      <c r="F50" s="376">
        <f>SUM(F12:F49)</f>
        <v>8</v>
      </c>
      <c r="G50" s="374">
        <f t="shared" si="0"/>
        <v>39246</v>
      </c>
      <c r="H50" s="375">
        <f>SUM(H12:H49)</f>
        <v>39127</v>
      </c>
      <c r="I50" s="375">
        <f>SUM(I12:I49)</f>
        <v>71</v>
      </c>
      <c r="J50" s="375">
        <f>SUM(J12:J49)</f>
        <v>40</v>
      </c>
      <c r="K50" s="375">
        <f>SUM(K12:K49)</f>
        <v>8</v>
      </c>
      <c r="L50" s="373">
        <f t="shared" si="1"/>
        <v>39246</v>
      </c>
      <c r="M50" s="375"/>
      <c r="N50" s="375"/>
    </row>
    <row r="51" spans="1:14">
      <c r="A51" s="11"/>
      <c r="B51" s="12"/>
      <c r="C51" s="12"/>
      <c r="D51" s="12"/>
      <c r="E51" s="12"/>
      <c r="F51" s="12"/>
      <c r="G51" s="12"/>
      <c r="H51" s="12"/>
      <c r="I51" s="12"/>
      <c r="J51" s="12"/>
      <c r="K51" s="12"/>
      <c r="L51" s="12"/>
      <c r="M51" s="12"/>
    </row>
    <row r="52" spans="1:14">
      <c r="A52" s="10" t="s">
        <v>7</v>
      </c>
    </row>
    <row r="53" spans="1:14">
      <c r="A53" t="s">
        <v>8</v>
      </c>
    </row>
    <row r="54" spans="1:14">
      <c r="A54" t="s">
        <v>9</v>
      </c>
      <c r="J54" s="11" t="s">
        <v>10</v>
      </c>
      <c r="K54" s="11"/>
      <c r="L54" s="11" t="s">
        <v>10</v>
      </c>
    </row>
    <row r="55" spans="1:14">
      <c r="A55" s="15" t="s">
        <v>418</v>
      </c>
      <c r="J55" s="11"/>
      <c r="K55" s="11"/>
      <c r="L55" s="11"/>
    </row>
    <row r="56" spans="1:14">
      <c r="C56" s="15" t="s">
        <v>419</v>
      </c>
      <c r="E56" s="12"/>
      <c r="F56" s="12"/>
      <c r="G56" s="12"/>
      <c r="H56" s="12"/>
      <c r="I56" s="12"/>
      <c r="J56" s="12"/>
      <c r="K56" s="12"/>
      <c r="L56" s="12"/>
      <c r="M56" s="12"/>
    </row>
    <row r="59" spans="1:14">
      <c r="J59" s="719" t="s">
        <v>885</v>
      </c>
      <c r="K59" s="719"/>
      <c r="L59" s="719"/>
      <c r="M59" s="719"/>
      <c r="N59" s="719"/>
    </row>
    <row r="60" spans="1:14">
      <c r="J60" s="719"/>
      <c r="K60" s="719"/>
      <c r="L60" s="719"/>
      <c r="M60" s="719"/>
      <c r="N60" s="719"/>
    </row>
    <row r="61" spans="1:14">
      <c r="J61" s="719"/>
      <c r="K61" s="719"/>
      <c r="L61" s="719"/>
      <c r="M61" s="719"/>
      <c r="N61" s="719"/>
    </row>
    <row r="62" spans="1:14">
      <c r="J62" s="719"/>
      <c r="K62" s="719"/>
      <c r="L62" s="719"/>
      <c r="M62" s="719"/>
      <c r="N62" s="719"/>
    </row>
  </sheetData>
  <mergeCells count="15">
    <mergeCell ref="D1:I1"/>
    <mergeCell ref="A5:M5"/>
    <mergeCell ref="A3:M3"/>
    <mergeCell ref="A2:M2"/>
    <mergeCell ref="L1:M1"/>
    <mergeCell ref="J59:N62"/>
    <mergeCell ref="A50:B50"/>
    <mergeCell ref="L8:N8"/>
    <mergeCell ref="A7:B7"/>
    <mergeCell ref="M9:M10"/>
    <mergeCell ref="B9:B10"/>
    <mergeCell ref="A9:A10"/>
    <mergeCell ref="H9:L9"/>
    <mergeCell ref="C9:G9"/>
    <mergeCell ref="N9:N10"/>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65</vt:i4>
      </vt:variant>
    </vt:vector>
  </HeadingPairs>
  <TitlesOfParts>
    <vt:vector size="137" baseType="lpstr">
      <vt:lpstr>First-Page</vt:lpstr>
      <vt:lpstr>Contents</vt:lpstr>
      <vt:lpstr>Sheet1</vt:lpstr>
      <vt:lpstr>AT-1-Gen_Info </vt:lpstr>
      <vt:lpstr>AT-2-S1 BUDGET</vt:lpstr>
      <vt:lpstr>AT_2A_fundflow</vt:lpstr>
      <vt:lpstr>AT-2B_DBT</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AT27A-1_Req_FG_CA_U Pry </vt:lpstr>
      <vt:lpstr>AT27B_Req_FG_CA_N CLP</vt:lpstr>
      <vt:lpstr>AT27C_Req_FG_Drought -Pry </vt:lpstr>
      <vt:lpstr>AT27D_Req_FG_Drought -UPry </vt:lpstr>
      <vt:lpstr>AT_28_RqmtKitchen</vt:lpstr>
      <vt:lpstr>AT-28A_RqmtPlinthArea</vt:lpstr>
      <vt:lpstr>AT-28B_Kitchen repair</vt:lpstr>
      <vt:lpstr>AT29_Replacement KD </vt:lpstr>
      <vt:lpstr>AT29_A_Replacement KD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'AT-23A _AMS'!Print_Area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'AT-28B_Kitchen repair'!Print_Area</vt:lpstr>
      <vt:lpstr>'AT29_A_Replacement KD'!Print_Area</vt:lpstr>
      <vt:lpstr>'AT29_Replacement KD '!Print_Area</vt:lpstr>
      <vt:lpstr>'AT-2B_DBT'!Print_Area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2020-05-23T06:23:25Z</cp:lastPrinted>
  <dcterms:created xsi:type="dcterms:W3CDTF">1996-10-14T23:33:28Z</dcterms:created>
  <dcterms:modified xsi:type="dcterms:W3CDTF">2020-06-04T08:19:41Z</dcterms:modified>
</cp:coreProperties>
</file>